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XIRR (50% default+recovery)" sheetId="5" r:id="rId1"/>
    <sheet name="XIRR (50% default)" sheetId="3" r:id="rId2"/>
    <sheet name="Schedule (50% default)" sheetId="4" r:id="rId3"/>
    <sheet name="XIRR" sheetId="2" r:id="rId4"/>
    <sheet name="Schedule" sheetId="1" r:id="rId5"/>
  </sheets>
  <calcPr calcId="152511"/>
</workbook>
</file>

<file path=xl/calcChain.xml><?xml version="1.0" encoding="utf-8"?>
<calcChain xmlns="http://schemas.openxmlformats.org/spreadsheetml/2006/main">
  <c r="V42" i="5" l="1"/>
  <c r="V3" i="5" s="1"/>
  <c r="L32" i="5" s="1"/>
  <c r="S30" i="5"/>
  <c r="S3" i="5"/>
  <c r="L31" i="5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5" i="5"/>
  <c r="G20" i="5"/>
  <c r="G21" i="5"/>
  <c r="G22" i="5"/>
  <c r="G23" i="5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19" i="5"/>
  <c r="F19" i="5" s="1"/>
  <c r="L28" i="5"/>
  <c r="L29" i="5"/>
  <c r="L30" i="5"/>
  <c r="K33" i="5"/>
  <c r="K32" i="5"/>
  <c r="K31" i="5"/>
  <c r="K30" i="5"/>
  <c r="K29" i="5"/>
  <c r="K28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5" i="5"/>
  <c r="P3" i="5"/>
  <c r="M3" i="5"/>
  <c r="J3" i="5"/>
  <c r="F42" i="5" l="1"/>
  <c r="C42" i="5" s="1"/>
  <c r="R10" i="2"/>
  <c r="R9" i="2"/>
  <c r="R8" i="2"/>
  <c r="R7" i="2"/>
  <c r="F43" i="5" l="1"/>
  <c r="C43" i="5" s="1"/>
  <c r="F20" i="5"/>
  <c r="L25" i="4"/>
  <c r="G3" i="3"/>
  <c r="F44" i="5" l="1"/>
  <c r="C44" i="5" s="1"/>
  <c r="F21" i="5"/>
  <c r="L30" i="4"/>
  <c r="L29" i="4"/>
  <c r="L28" i="4"/>
  <c r="L27" i="4"/>
  <c r="L26" i="4"/>
  <c r="L3" i="2"/>
  <c r="I3" i="2"/>
  <c r="F3" i="2"/>
  <c r="P3" i="3"/>
  <c r="S3" i="3"/>
  <c r="J3" i="3"/>
  <c r="M3" i="3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E7" i="4"/>
  <c r="I6" i="4"/>
  <c r="I7" i="4" s="1"/>
  <c r="D4" i="4"/>
  <c r="V3" i="3"/>
  <c r="I6" i="1"/>
  <c r="I7" i="1" s="1"/>
  <c r="O3" i="2"/>
  <c r="F45" i="5" l="1"/>
  <c r="C45" i="5" s="1"/>
  <c r="F22" i="5"/>
  <c r="E8" i="4"/>
  <c r="I8" i="4"/>
  <c r="F7" i="4"/>
  <c r="H7" i="4" s="1"/>
  <c r="F46" i="5" l="1"/>
  <c r="C46" i="5" s="1"/>
  <c r="F23" i="5"/>
  <c r="E9" i="4"/>
  <c r="I9" i="4"/>
  <c r="F8" i="4"/>
  <c r="H8" i="4" s="1"/>
  <c r="D4" i="1"/>
  <c r="F47" i="5" l="1"/>
  <c r="C47" i="5" s="1"/>
  <c r="F24" i="5"/>
  <c r="E10" i="4"/>
  <c r="I10" i="4"/>
  <c r="F10" i="4" s="1"/>
  <c r="F9" i="4"/>
  <c r="H9" i="4" s="1"/>
  <c r="I8" i="1"/>
  <c r="F48" i="5" l="1"/>
  <c r="C48" i="5" s="1"/>
  <c r="F25" i="5"/>
  <c r="I9" i="1"/>
  <c r="H10" i="4"/>
  <c r="E11" i="4"/>
  <c r="I11" i="4"/>
  <c r="F11" i="4" s="1"/>
  <c r="G7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F49" i="5" l="1"/>
  <c r="C49" i="5" s="1"/>
  <c r="F26" i="5"/>
  <c r="G8" i="1"/>
  <c r="F8" i="1" s="1"/>
  <c r="F7" i="1"/>
  <c r="H7" i="1" s="1"/>
  <c r="I10" i="1"/>
  <c r="H11" i="4"/>
  <c r="E12" i="4"/>
  <c r="I12" i="4"/>
  <c r="F12" i="4" s="1"/>
  <c r="F50" i="5" l="1"/>
  <c r="C50" i="5" s="1"/>
  <c r="F27" i="5"/>
  <c r="I11" i="1"/>
  <c r="G9" i="1"/>
  <c r="I13" i="4"/>
  <c r="F13" i="4" s="1"/>
  <c r="E13" i="4"/>
  <c r="H12" i="4"/>
  <c r="H8" i="1"/>
  <c r="F51" i="5" l="1"/>
  <c r="C51" i="5" s="1"/>
  <c r="F28" i="5"/>
  <c r="G10" i="1"/>
  <c r="F9" i="1"/>
  <c r="H9" i="1" s="1"/>
  <c r="I12" i="1"/>
  <c r="E14" i="4"/>
  <c r="H13" i="4"/>
  <c r="I14" i="4"/>
  <c r="F14" i="4" s="1"/>
  <c r="F53" i="5" l="1"/>
  <c r="C53" i="5" s="1"/>
  <c r="Y54" i="5" s="1"/>
  <c r="Y3" i="5" s="1"/>
  <c r="L33" i="5" s="1"/>
  <c r="F52" i="5"/>
  <c r="C52" i="5" s="1"/>
  <c r="F29" i="5"/>
  <c r="G11" i="1"/>
  <c r="F10" i="1"/>
  <c r="H10" i="1" s="1"/>
  <c r="I13" i="1"/>
  <c r="H14" i="4"/>
  <c r="E15" i="4"/>
  <c r="I15" i="4"/>
  <c r="F30" i="5" l="1"/>
  <c r="I14" i="1"/>
  <c r="G12" i="1"/>
  <c r="F11" i="1"/>
  <c r="I16" i="4"/>
  <c r="E16" i="4"/>
  <c r="F15" i="4"/>
  <c r="H15" i="4" s="1"/>
  <c r="H11" i="1"/>
  <c r="F31" i="5" l="1"/>
  <c r="G13" i="1"/>
  <c r="F12" i="1"/>
  <c r="H12" i="1" s="1"/>
  <c r="I15" i="1"/>
  <c r="E17" i="4"/>
  <c r="I17" i="4"/>
  <c r="F16" i="4"/>
  <c r="H16" i="4" s="1"/>
  <c r="F32" i="5" l="1"/>
  <c r="I16" i="1"/>
  <c r="G14" i="1"/>
  <c r="F13" i="1"/>
  <c r="H13" i="1" s="1"/>
  <c r="I18" i="4"/>
  <c r="F18" i="4" s="1"/>
  <c r="F17" i="4"/>
  <c r="H17" i="4" s="1"/>
  <c r="E18" i="4"/>
  <c r="F33" i="5" l="1"/>
  <c r="G15" i="1"/>
  <c r="F14" i="1"/>
  <c r="I17" i="1"/>
  <c r="H18" i="4"/>
  <c r="E19" i="4"/>
  <c r="I19" i="4"/>
  <c r="F19" i="4" s="1"/>
  <c r="H14" i="1"/>
  <c r="F34" i="5" l="1"/>
  <c r="I18" i="1"/>
  <c r="G16" i="1"/>
  <c r="F15" i="1"/>
  <c r="H15" i="1" s="1"/>
  <c r="I20" i="4"/>
  <c r="H19" i="4"/>
  <c r="E20" i="4"/>
  <c r="F35" i="5" l="1"/>
  <c r="G17" i="1"/>
  <c r="F16" i="1"/>
  <c r="I19" i="1"/>
  <c r="E21" i="4"/>
  <c r="I21" i="4"/>
  <c r="F20" i="4"/>
  <c r="H20" i="4" s="1"/>
  <c r="H16" i="1"/>
  <c r="F36" i="5" l="1"/>
  <c r="I20" i="1"/>
  <c r="G18" i="1"/>
  <c r="F17" i="1"/>
  <c r="H17" i="1" s="1"/>
  <c r="I22" i="4"/>
  <c r="F22" i="4" s="1"/>
  <c r="F21" i="4"/>
  <c r="H21" i="4" s="1"/>
  <c r="E22" i="4"/>
  <c r="F37" i="5" l="1"/>
  <c r="G19" i="1"/>
  <c r="F18" i="1"/>
  <c r="I21" i="1"/>
  <c r="H22" i="4"/>
  <c r="E23" i="4"/>
  <c r="I23" i="4"/>
  <c r="H18" i="1"/>
  <c r="F38" i="5" l="1"/>
  <c r="I22" i="1"/>
  <c r="G20" i="1"/>
  <c r="F19" i="1"/>
  <c r="H19" i="1" s="1"/>
  <c r="I24" i="4"/>
  <c r="F23" i="4"/>
  <c r="H23" i="4" s="1"/>
  <c r="E24" i="4"/>
  <c r="F39" i="5" l="1"/>
  <c r="G21" i="1"/>
  <c r="F20" i="1"/>
  <c r="I23" i="1"/>
  <c r="I25" i="4"/>
  <c r="E25" i="4"/>
  <c r="F24" i="4"/>
  <c r="H24" i="4" s="1"/>
  <c r="H20" i="1"/>
  <c r="F41" i="5" l="1"/>
  <c r="F40" i="5"/>
  <c r="I24" i="1"/>
  <c r="G22" i="1"/>
  <c r="F21" i="1"/>
  <c r="H21" i="1" s="1"/>
  <c r="E26" i="4"/>
  <c r="I26" i="4"/>
  <c r="F26" i="4" s="1"/>
  <c r="F25" i="4"/>
  <c r="H25" i="4" s="1"/>
  <c r="G23" i="1" l="1"/>
  <c r="F22" i="1"/>
  <c r="I25" i="1"/>
  <c r="I27" i="4"/>
  <c r="F27" i="4" s="1"/>
  <c r="H26" i="4"/>
  <c r="E27" i="4"/>
  <c r="H22" i="1"/>
  <c r="I26" i="1" l="1"/>
  <c r="G24" i="1"/>
  <c r="F23" i="1"/>
  <c r="H23" i="1" s="1"/>
  <c r="H27" i="4"/>
  <c r="E28" i="4"/>
  <c r="I28" i="4"/>
  <c r="G25" i="1" l="1"/>
  <c r="F24" i="1"/>
  <c r="I27" i="1"/>
  <c r="I29" i="4"/>
  <c r="F28" i="4"/>
  <c r="H28" i="4" s="1"/>
  <c r="E29" i="4"/>
  <c r="H24" i="1"/>
  <c r="I28" i="1" l="1"/>
  <c r="G26" i="1"/>
  <c r="F25" i="1"/>
  <c r="H25" i="1" s="1"/>
  <c r="E30" i="4"/>
  <c r="I30" i="4"/>
  <c r="F30" i="4" s="1"/>
  <c r="F29" i="4"/>
  <c r="H29" i="4" s="1"/>
  <c r="G27" i="1" l="1"/>
  <c r="F26" i="1"/>
  <c r="I29" i="1"/>
  <c r="I31" i="4"/>
  <c r="H30" i="4"/>
  <c r="E31" i="4"/>
  <c r="H26" i="1"/>
  <c r="I30" i="1" l="1"/>
  <c r="G28" i="1"/>
  <c r="F27" i="1"/>
  <c r="H27" i="1" s="1"/>
  <c r="E32" i="4"/>
  <c r="I32" i="4"/>
  <c r="F31" i="4"/>
  <c r="H31" i="4" s="1"/>
  <c r="G29" i="1" l="1"/>
  <c r="F28" i="1"/>
  <c r="I31" i="1"/>
  <c r="I33" i="4"/>
  <c r="F32" i="4"/>
  <c r="H32" i="4" s="1"/>
  <c r="E33" i="4"/>
  <c r="H28" i="1"/>
  <c r="I32" i="1" l="1"/>
  <c r="G30" i="1"/>
  <c r="F29" i="1"/>
  <c r="H29" i="1" s="1"/>
  <c r="E34" i="4"/>
  <c r="I34" i="4"/>
  <c r="F34" i="4" s="1"/>
  <c r="F33" i="4"/>
  <c r="H33" i="4" s="1"/>
  <c r="G31" i="1" l="1"/>
  <c r="F30" i="1"/>
  <c r="I33" i="1"/>
  <c r="I35" i="4"/>
  <c r="H34" i="4"/>
  <c r="E35" i="4"/>
  <c r="H30" i="1"/>
  <c r="I34" i="1" l="1"/>
  <c r="G32" i="1"/>
  <c r="F31" i="1"/>
  <c r="H31" i="1" s="1"/>
  <c r="E36" i="4"/>
  <c r="I36" i="4"/>
  <c r="F35" i="4"/>
  <c r="H35" i="4" s="1"/>
  <c r="G33" i="1" l="1"/>
  <c r="F32" i="1"/>
  <c r="I35" i="1"/>
  <c r="I37" i="4"/>
  <c r="F36" i="4"/>
  <c r="H36" i="4" s="1"/>
  <c r="E37" i="4"/>
  <c r="H32" i="1"/>
  <c r="I36" i="1" l="1"/>
  <c r="G34" i="1"/>
  <c r="F33" i="1"/>
  <c r="H33" i="1" s="1"/>
  <c r="E38" i="4"/>
  <c r="I38" i="4"/>
  <c r="F38" i="4" s="1"/>
  <c r="F37" i="4"/>
  <c r="H37" i="4" s="1"/>
  <c r="G35" i="1" l="1"/>
  <c r="F34" i="1"/>
  <c r="I37" i="1"/>
  <c r="I39" i="4"/>
  <c r="F39" i="4" s="1"/>
  <c r="H38" i="4"/>
  <c r="E39" i="4"/>
  <c r="H34" i="1"/>
  <c r="I38" i="1" l="1"/>
  <c r="G36" i="1"/>
  <c r="F35" i="1"/>
  <c r="H35" i="1" s="1"/>
  <c r="H39" i="4"/>
  <c r="E40" i="4"/>
  <c r="I40" i="4"/>
  <c r="F40" i="4" s="1"/>
  <c r="G37" i="1" l="1"/>
  <c r="F36" i="1"/>
  <c r="I39" i="1"/>
  <c r="I41" i="4"/>
  <c r="E41" i="4"/>
  <c r="H40" i="4"/>
  <c r="H36" i="1"/>
  <c r="I40" i="1" l="1"/>
  <c r="G38" i="1"/>
  <c r="F37" i="1"/>
  <c r="H37" i="1" s="1"/>
  <c r="I42" i="4"/>
  <c r="F42" i="4" s="1"/>
  <c r="E42" i="4"/>
  <c r="F41" i="4"/>
  <c r="H41" i="4" s="1"/>
  <c r="G39" i="1" l="1"/>
  <c r="F38" i="1"/>
  <c r="H38" i="1" s="1"/>
  <c r="I41" i="1"/>
  <c r="H42" i="4"/>
  <c r="E43" i="4"/>
  <c r="I43" i="4"/>
  <c r="I42" i="1" l="1"/>
  <c r="G40" i="1"/>
  <c r="F39" i="1"/>
  <c r="H39" i="1" s="1"/>
  <c r="I44" i="4"/>
  <c r="E44" i="4"/>
  <c r="F43" i="4"/>
  <c r="H43" i="4" s="1"/>
  <c r="G41" i="1" l="1"/>
  <c r="F40" i="1"/>
  <c r="I43" i="1"/>
  <c r="E45" i="4"/>
  <c r="I45" i="4"/>
  <c r="F44" i="4"/>
  <c r="H44" i="4" s="1"/>
  <c r="H40" i="1"/>
  <c r="I44" i="1" l="1"/>
  <c r="G42" i="1"/>
  <c r="F41" i="1"/>
  <c r="I46" i="4"/>
  <c r="F46" i="4" s="1"/>
  <c r="F45" i="4"/>
  <c r="H45" i="4" s="1"/>
  <c r="E46" i="4"/>
  <c r="H41" i="1"/>
  <c r="G43" i="1" l="1"/>
  <c r="F42" i="1"/>
  <c r="I45" i="1"/>
  <c r="H46" i="4"/>
  <c r="E47" i="4"/>
  <c r="I47" i="4"/>
  <c r="F47" i="4" s="1"/>
  <c r="H42" i="1"/>
  <c r="I46" i="1" l="1"/>
  <c r="G44" i="1"/>
  <c r="F43" i="1"/>
  <c r="H43" i="1" s="1"/>
  <c r="I48" i="4"/>
  <c r="H47" i="4"/>
  <c r="E48" i="4"/>
  <c r="G45" i="1" l="1"/>
  <c r="F44" i="1"/>
  <c r="I47" i="1"/>
  <c r="E49" i="4"/>
  <c r="I49" i="4"/>
  <c r="F49" i="4" s="1"/>
  <c r="F48" i="4"/>
  <c r="H48" i="4" s="1"/>
  <c r="H44" i="1"/>
  <c r="I48" i="1" l="1"/>
  <c r="G46" i="1"/>
  <c r="F45" i="1"/>
  <c r="H45" i="1" s="1"/>
  <c r="I50" i="4"/>
  <c r="F50" i="4" s="1"/>
  <c r="E50" i="4"/>
  <c r="H49" i="4"/>
  <c r="G47" i="1" l="1"/>
  <c r="F46" i="1"/>
  <c r="I49" i="1"/>
  <c r="H50" i="4"/>
  <c r="E51" i="4"/>
  <c r="I51" i="4"/>
  <c r="F51" i="4" s="1"/>
  <c r="H46" i="1"/>
  <c r="I50" i="1" l="1"/>
  <c r="G48" i="1"/>
  <c r="F47" i="1"/>
  <c r="H47" i="1" s="1"/>
  <c r="I52" i="4"/>
  <c r="H51" i="4"/>
  <c r="E52" i="4"/>
  <c r="G49" i="1" l="1"/>
  <c r="F48" i="1"/>
  <c r="I51" i="1"/>
  <c r="E53" i="4"/>
  <c r="I53" i="4"/>
  <c r="F53" i="4" s="1"/>
  <c r="F52" i="4"/>
  <c r="H52" i="4" s="1"/>
  <c r="H48" i="1"/>
  <c r="I52" i="1" l="1"/>
  <c r="G50" i="1"/>
  <c r="F49" i="1"/>
  <c r="H49" i="1" s="1"/>
  <c r="I54" i="4"/>
  <c r="F54" i="4" s="1"/>
  <c r="E54" i="4"/>
  <c r="H53" i="4"/>
  <c r="G51" i="1" l="1"/>
  <c r="F50" i="1"/>
  <c r="H50" i="1" s="1"/>
  <c r="I53" i="1"/>
  <c r="H54" i="4"/>
  <c r="I54" i="1" l="1"/>
  <c r="G52" i="1"/>
  <c r="F51" i="1"/>
  <c r="H51" i="1" s="1"/>
  <c r="G53" i="1" l="1"/>
  <c r="F52" i="1"/>
  <c r="H52" i="1" s="1"/>
  <c r="G54" i="1" l="1"/>
  <c r="F54" i="1" s="1"/>
  <c r="F53" i="1"/>
  <c r="H53" i="1" s="1"/>
  <c r="H54" i="1" l="1"/>
</calcChain>
</file>

<file path=xl/sharedStrings.xml><?xml version="1.0" encoding="utf-8"?>
<sst xmlns="http://schemas.openxmlformats.org/spreadsheetml/2006/main" count="95" uniqueCount="28">
  <si>
    <t>Date</t>
  </si>
  <si>
    <t>Amount</t>
  </si>
  <si>
    <t>Principal</t>
  </si>
  <si>
    <t>Interest</t>
  </si>
  <si>
    <t>Interest:</t>
  </si>
  <si>
    <t>Current Loans</t>
  </si>
  <si>
    <t>Defaulted loans</t>
  </si>
  <si>
    <t>Overdue Principal</t>
  </si>
  <si>
    <t>Received interest</t>
  </si>
  <si>
    <t>Net Profit</t>
  </si>
  <si>
    <t>Outstanding Principal</t>
  </si>
  <si>
    <t>Total</t>
  </si>
  <si>
    <t>Loan number:</t>
  </si>
  <si>
    <t>EL:</t>
  </si>
  <si>
    <t>ER:</t>
  </si>
  <si>
    <t>XIRR</t>
  </si>
  <si>
    <t>Issued:</t>
  </si>
  <si>
    <t>6 payments</t>
  </si>
  <si>
    <t>12 payments</t>
  </si>
  <si>
    <t>Payments per month</t>
  </si>
  <si>
    <t>48 payments</t>
  </si>
  <si>
    <t>36 payments</t>
  </si>
  <si>
    <t>24 payments</t>
  </si>
  <si>
    <t>Principal Overdue</t>
  </si>
  <si>
    <t>1 payment</t>
  </si>
  <si>
    <t>Recovery</t>
  </si>
  <si>
    <t>After Recovery (principal overdue)</t>
  </si>
  <si>
    <t>Outstanding after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</si>
</sst>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6" fontId="0" fillId="0" borderId="0" xfId="0" applyNumberFormat="1"/>
    <xf numFmtId="8" fontId="0" fillId="0" borderId="0" xfId="0" applyNumberFormat="1"/>
    <xf numFmtId="10" fontId="0" fillId="0" borderId="0" xfId="0" applyNumberFormat="1"/>
    <xf numFmtId="0" fontId="1" fillId="0" borderId="0" xfId="0" applyFont="1"/>
    <xf numFmtId="8" fontId="1" fillId="0" borderId="0" xfId="0" applyNumberFormat="1" applyFont="1"/>
    <xf numFmtId="164" fontId="0" fillId="0" borderId="0" xfId="2" applyNumberFormat="1" applyFont="1"/>
    <xf numFmtId="10" fontId="0" fillId="0" borderId="0" xfId="2" applyNumberFormat="1" applyFont="1"/>
    <xf numFmtId="1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0" i="0" baseline="0">
                <a:effectLst/>
              </a:rPr>
              <a:t>XIRR with 50% default and 30% recovery rate on a 28.4% interest rate 48 month loans</a:t>
            </a:r>
            <a:endParaRPr lang="et-EE">
              <a:effectLst/>
            </a:endParaRPr>
          </a:p>
        </c:rich>
      </c:tx>
      <c:layout>
        <c:manualLayout>
          <c:xMode val="edge"/>
          <c:yMode val="edge"/>
          <c:x val="0.15639066446681618"/>
          <c:y val="2.388059701492537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6625692804710582"/>
          <c:y val="0.15439648107227702"/>
          <c:w val="0.78522780637363865"/>
          <c:h val="0.68456464681045304"/>
        </c:manualLayout>
      </c:layout>
      <c:lineChart>
        <c:grouping val="standard"/>
        <c:varyColors val="0"/>
        <c:ser>
          <c:idx val="0"/>
          <c:order val="0"/>
          <c:tx>
            <c:strRef>
              <c:f>'XIRR (50% default+recovery)'!$K$27</c:f>
              <c:strCache>
                <c:ptCount val="1"/>
                <c:pt idx="0">
                  <c:v>XIRR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'XIRR (50% default+recovery)'!$K$27:$K$33</c15:sqref>
                  </c15:fullRef>
                </c:ext>
              </c:extLst>
              <c:f>'XIRR (50% default+recovery)'!$K$28:$K$33</c:f>
              <c:strCache>
                <c:ptCount val="6"/>
                <c:pt idx="0">
                  <c:v>1 payment</c:v>
                </c:pt>
                <c:pt idx="1">
                  <c:v>6 payments</c:v>
                </c:pt>
                <c:pt idx="2">
                  <c:v>12 payments</c:v>
                </c:pt>
                <c:pt idx="3">
                  <c:v>24 payments</c:v>
                </c:pt>
                <c:pt idx="4">
                  <c:v>36 payments</c:v>
                </c:pt>
                <c:pt idx="5">
                  <c:v>48 payments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'XIRR (50% default+recovery)'!$L$27:$L$33</c15:sqref>
                  </c15:fullRef>
                </c:ext>
              </c:extLst>
              <c:f>'XIRR (50% default+recovery)'!$L$28:$L$33</c:f>
              <c:numCache>
                <c:formatCode>0.0%</c:formatCode>
                <c:ptCount val="6"/>
                <c:pt idx="0">
                  <c:v>8.351921737194061E-2</c:v>
                </c:pt>
                <c:pt idx="1">
                  <c:v>6.9837990403175357E-2</c:v>
                </c:pt>
                <c:pt idx="2">
                  <c:v>6.049624979496003E-2</c:v>
                </c:pt>
                <c:pt idx="3">
                  <c:v>7.613190114498139E-2</c:v>
                </c:pt>
                <c:pt idx="4">
                  <c:v>5.976364910602569E-2</c:v>
                </c:pt>
                <c:pt idx="5">
                  <c:v>-7.9582244157791124E-3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096688"/>
        <c:axId val="1742097776"/>
      </c:lineChart>
      <c:catAx>
        <c:axId val="174209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42097776"/>
        <c:crosses val="autoZero"/>
        <c:auto val="1"/>
        <c:lblAlgn val="ctr"/>
        <c:lblOffset val="100"/>
        <c:noMultiLvlLbl val="0"/>
      </c:catAx>
      <c:valAx>
        <c:axId val="174209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42096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Annuity</a:t>
            </a:r>
            <a:r>
              <a:rPr lang="et-EE" baseline="0"/>
              <a:t> Payments</a:t>
            </a:r>
            <a:endParaRPr lang="et-E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'Schedule (50% default)'!$C$6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val>
            <c:numRef>
              <c:f>'Schedule (50% default)'!$C$7:$C$54</c:f>
              <c:numCache>
                <c:formatCode>"€"#,##0.00_);[Red]\("€"#,##0.00\)</c:formatCode>
                <c:ptCount val="48"/>
                <c:pt idx="0">
                  <c:v>0.11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0.16</c:v>
                </c:pt>
                <c:pt idx="15">
                  <c:v>0.16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0.18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0.21</c:v>
                </c:pt>
                <c:pt idx="27">
                  <c:v>0.21</c:v>
                </c:pt>
                <c:pt idx="28">
                  <c:v>0.22</c:v>
                </c:pt>
                <c:pt idx="29">
                  <c:v>0.22</c:v>
                </c:pt>
                <c:pt idx="30">
                  <c:v>0.23</c:v>
                </c:pt>
                <c:pt idx="31">
                  <c:v>0.24</c:v>
                </c:pt>
                <c:pt idx="32">
                  <c:v>0.24</c:v>
                </c:pt>
                <c:pt idx="33">
                  <c:v>0.25</c:v>
                </c:pt>
                <c:pt idx="34">
                  <c:v>0.25</c:v>
                </c:pt>
                <c:pt idx="35">
                  <c:v>0.26</c:v>
                </c:pt>
                <c:pt idx="36">
                  <c:v>0.26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0.28000000000000003</c:v>
                </c:pt>
                <c:pt idx="40">
                  <c:v>0.28999999999999998</c:v>
                </c:pt>
                <c:pt idx="41">
                  <c:v>0.3</c:v>
                </c:pt>
                <c:pt idx="42">
                  <c:v>0.3</c:v>
                </c:pt>
                <c:pt idx="43">
                  <c:v>0.31</c:v>
                </c:pt>
                <c:pt idx="44">
                  <c:v>0.32</c:v>
                </c:pt>
                <c:pt idx="45">
                  <c:v>0.33</c:v>
                </c:pt>
                <c:pt idx="46">
                  <c:v>0.33</c:v>
                </c:pt>
                <c:pt idx="47">
                  <c:v>0.37</c:v>
                </c:pt>
              </c:numCache>
            </c:numRef>
          </c:val>
        </c:ser>
        <c:ser>
          <c:idx val="1"/>
          <c:order val="1"/>
          <c:tx>
            <c:strRef>
              <c:f>'Schedule (50% default)'!$D$6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val>
            <c:numRef>
              <c:f>'Schedule (50% default)'!$D$7:$D$54</c:f>
              <c:numCache>
                <c:formatCode>"€"#,##0.00_);[Red]\("€"#,##0.00\)</c:formatCode>
                <c:ptCount val="48"/>
                <c:pt idx="0">
                  <c:v>0.26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0.23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0.19</c:v>
                </c:pt>
                <c:pt idx="15">
                  <c:v>0.19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0.17</c:v>
                </c:pt>
                <c:pt idx="20">
                  <c:v>0.17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  <c:pt idx="24">
                  <c:v>0.15</c:v>
                </c:pt>
                <c:pt idx="25">
                  <c:v>0.15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0.13</c:v>
                </c:pt>
                <c:pt idx="29">
                  <c:v>0.13</c:v>
                </c:pt>
                <c:pt idx="30">
                  <c:v>0.12</c:v>
                </c:pt>
                <c:pt idx="31">
                  <c:v>0.12</c:v>
                </c:pt>
                <c:pt idx="32">
                  <c:v>0.11</c:v>
                </c:pt>
                <c:pt idx="33">
                  <c:v>0.1</c:v>
                </c:pt>
                <c:pt idx="34">
                  <c:v>0.1</c:v>
                </c:pt>
                <c:pt idx="35">
                  <c:v>0.09</c:v>
                </c:pt>
                <c:pt idx="36">
                  <c:v>0.09</c:v>
                </c:pt>
                <c:pt idx="37">
                  <c:v>0.08</c:v>
                </c:pt>
                <c:pt idx="38">
                  <c:v>7.0000000000000007E-2</c:v>
                </c:pt>
                <c:pt idx="39">
                  <c:v>7.0000000000000007E-2</c:v>
                </c:pt>
                <c:pt idx="40">
                  <c:v>0.06</c:v>
                </c:pt>
                <c:pt idx="41">
                  <c:v>0.05</c:v>
                </c:pt>
                <c:pt idx="42">
                  <c:v>0.05</c:v>
                </c:pt>
                <c:pt idx="43">
                  <c:v>0.04</c:v>
                </c:pt>
                <c:pt idx="44">
                  <c:v>0.03</c:v>
                </c:pt>
                <c:pt idx="45">
                  <c:v>0.02</c:v>
                </c:pt>
                <c:pt idx="46">
                  <c:v>0.02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1162528"/>
        <c:axId val="1581163072"/>
      </c:barChart>
      <c:catAx>
        <c:axId val="1581162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81163072"/>
        <c:crosses val="autoZero"/>
        <c:auto val="1"/>
        <c:lblAlgn val="ctr"/>
        <c:lblOffset val="100"/>
        <c:noMultiLvlLbl val="0"/>
      </c:catAx>
      <c:valAx>
        <c:axId val="158116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8116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XIRR with 50% default rate on a 28.4% interest</a:t>
            </a:r>
            <a:r>
              <a:rPr lang="et-EE" baseline="0"/>
              <a:t> rate 48 month loan</a:t>
            </a:r>
            <a:endParaRPr lang="et-EE"/>
          </a:p>
        </c:rich>
      </c:tx>
      <c:layout>
        <c:manualLayout>
          <c:xMode val="edge"/>
          <c:yMode val="edge"/>
          <c:x val="0.1802865296681025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1131287306685574"/>
          <c:y val="0.16245370370370371"/>
          <c:w val="0.86867803188994286"/>
          <c:h val="0.57640456401283169"/>
        </c:manualLayout>
      </c:layout>
      <c:lineChart>
        <c:grouping val="standard"/>
        <c:varyColors val="0"/>
        <c:ser>
          <c:idx val="0"/>
          <c:order val="0"/>
          <c:tx>
            <c:v>XIRR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'Schedule (50% default)'!$K$25:$K$30</c:f>
              <c:strCache>
                <c:ptCount val="6"/>
                <c:pt idx="0">
                  <c:v>1 payment</c:v>
                </c:pt>
                <c:pt idx="1">
                  <c:v>6 payments</c:v>
                </c:pt>
                <c:pt idx="2">
                  <c:v>12 payments</c:v>
                </c:pt>
                <c:pt idx="3">
                  <c:v>24 payments</c:v>
                </c:pt>
                <c:pt idx="4">
                  <c:v>36 payments</c:v>
                </c:pt>
                <c:pt idx="5">
                  <c:v>48 payments</c:v>
                </c:pt>
              </c:strCache>
            </c:strRef>
          </c:cat>
          <c:val>
            <c:numRef>
              <c:f>'Schedule (50% default)'!$L$25:$L$30</c:f>
              <c:numCache>
                <c:formatCode>0.0%</c:formatCode>
                <c:ptCount val="6"/>
                <c:pt idx="0">
                  <c:v>8.351921737194061E-2</c:v>
                </c:pt>
                <c:pt idx="1">
                  <c:v>6.9837990403175357E-2</c:v>
                </c:pt>
                <c:pt idx="2">
                  <c:v>6.049624979496003E-2</c:v>
                </c:pt>
                <c:pt idx="3">
                  <c:v>3.5915389657020569E-2</c:v>
                </c:pt>
                <c:pt idx="4">
                  <c:v>-1.6764730215072634E-3</c:v>
                </c:pt>
                <c:pt idx="5">
                  <c:v>-7.7536550164222742E-2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0201648"/>
        <c:axId val="1580200560"/>
      </c:lineChart>
      <c:catAx>
        <c:axId val="158020164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80200560"/>
        <c:crosses val="autoZero"/>
        <c:auto val="1"/>
        <c:lblAlgn val="ctr"/>
        <c:lblOffset val="100"/>
        <c:noMultiLvlLbl val="0"/>
      </c:catAx>
      <c:valAx>
        <c:axId val="158020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Net annualized return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80201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XIRR for 28.4% 48</a:t>
            </a:r>
            <a:r>
              <a:rPr lang="et-EE" baseline="0"/>
              <a:t> month loans 100% paying</a:t>
            </a:r>
            <a:endParaRPr lang="et-E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XIRR!$R$6:$R$10</c:f>
              <c:strCache>
                <c:ptCount val="5"/>
                <c:pt idx="0">
                  <c:v>XIRR</c:v>
                </c:pt>
                <c:pt idx="1">
                  <c:v>6 payments</c:v>
                </c:pt>
                <c:pt idx="2">
                  <c:v>12 payments</c:v>
                </c:pt>
                <c:pt idx="3">
                  <c:v>24 payments</c:v>
                </c:pt>
                <c:pt idx="4">
                  <c:v>48 payments</c:v>
                </c:pt>
              </c:strCache>
            </c:strRef>
          </c:cat>
          <c:val>
            <c:numRef>
              <c:f>XIRR!$S$6:$S$10</c:f>
              <c:numCache>
                <c:formatCode>0.00%</c:formatCode>
                <c:ptCount val="5"/>
                <c:pt idx="1">
                  <c:v>0.32187814116477975</c:v>
                </c:pt>
                <c:pt idx="2">
                  <c:v>0.32167740464210515</c:v>
                </c:pt>
                <c:pt idx="3">
                  <c:v>0.32236610054969805</c:v>
                </c:pt>
                <c:pt idx="4">
                  <c:v>0.32278805375099184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192400"/>
        <c:axId val="1580192944"/>
      </c:lineChart>
      <c:catAx>
        <c:axId val="158019240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80192944"/>
        <c:crosses val="autoZero"/>
        <c:auto val="1"/>
        <c:lblAlgn val="ctr"/>
        <c:lblOffset val="100"/>
        <c:noMultiLvlLbl val="0"/>
      </c:catAx>
      <c:valAx>
        <c:axId val="1580192944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Net Annualized Return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80192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Annuity</a:t>
            </a:r>
            <a:r>
              <a:rPr lang="et-EE" baseline="0"/>
              <a:t> Payments</a:t>
            </a:r>
            <a:endParaRPr lang="et-E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Schedule!$C$6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Schedule!$C$7:$C$54</c:f>
              <c:numCache>
                <c:formatCode>"€"#,##0.00_);[Red]\("€"#,##0.00\)</c:formatCode>
                <c:ptCount val="48"/>
                <c:pt idx="0">
                  <c:v>0.11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0.16</c:v>
                </c:pt>
                <c:pt idx="15">
                  <c:v>0.16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0.18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0.21</c:v>
                </c:pt>
                <c:pt idx="27">
                  <c:v>0.21</c:v>
                </c:pt>
                <c:pt idx="28">
                  <c:v>0.22</c:v>
                </c:pt>
                <c:pt idx="29">
                  <c:v>0.22</c:v>
                </c:pt>
                <c:pt idx="30">
                  <c:v>0.23</c:v>
                </c:pt>
                <c:pt idx="31">
                  <c:v>0.24</c:v>
                </c:pt>
                <c:pt idx="32">
                  <c:v>0.24</c:v>
                </c:pt>
                <c:pt idx="33">
                  <c:v>0.25</c:v>
                </c:pt>
                <c:pt idx="34">
                  <c:v>0.25</c:v>
                </c:pt>
                <c:pt idx="35">
                  <c:v>0.26</c:v>
                </c:pt>
                <c:pt idx="36">
                  <c:v>0.26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0.28000000000000003</c:v>
                </c:pt>
                <c:pt idx="40">
                  <c:v>0.28999999999999998</c:v>
                </c:pt>
                <c:pt idx="41">
                  <c:v>0.3</c:v>
                </c:pt>
                <c:pt idx="42">
                  <c:v>0.3</c:v>
                </c:pt>
                <c:pt idx="43">
                  <c:v>0.31</c:v>
                </c:pt>
                <c:pt idx="44">
                  <c:v>0.32</c:v>
                </c:pt>
                <c:pt idx="45">
                  <c:v>0.33</c:v>
                </c:pt>
                <c:pt idx="46">
                  <c:v>0.33</c:v>
                </c:pt>
                <c:pt idx="47">
                  <c:v>0.37</c:v>
                </c:pt>
              </c:numCache>
            </c:numRef>
          </c:val>
        </c:ser>
        <c:ser>
          <c:idx val="1"/>
          <c:order val="1"/>
          <c:tx>
            <c:strRef>
              <c:f>Schedule!$D$6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Schedule!$D$7:$D$54</c:f>
              <c:numCache>
                <c:formatCode>"€"#,##0.00_);[Red]\("€"#,##0.00\)</c:formatCode>
                <c:ptCount val="48"/>
                <c:pt idx="0">
                  <c:v>0.26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0.23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0.19</c:v>
                </c:pt>
                <c:pt idx="15">
                  <c:v>0.19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0.17</c:v>
                </c:pt>
                <c:pt idx="20">
                  <c:v>0.17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  <c:pt idx="24">
                  <c:v>0.15</c:v>
                </c:pt>
                <c:pt idx="25">
                  <c:v>0.15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0.13</c:v>
                </c:pt>
                <c:pt idx="29">
                  <c:v>0.13</c:v>
                </c:pt>
                <c:pt idx="30">
                  <c:v>0.12</c:v>
                </c:pt>
                <c:pt idx="31">
                  <c:v>0.12</c:v>
                </c:pt>
                <c:pt idx="32">
                  <c:v>0.11</c:v>
                </c:pt>
                <c:pt idx="33">
                  <c:v>0.1</c:v>
                </c:pt>
                <c:pt idx="34">
                  <c:v>0.1</c:v>
                </c:pt>
                <c:pt idx="35">
                  <c:v>0.09</c:v>
                </c:pt>
                <c:pt idx="36">
                  <c:v>0.09</c:v>
                </c:pt>
                <c:pt idx="37">
                  <c:v>0.08</c:v>
                </c:pt>
                <c:pt idx="38">
                  <c:v>7.0000000000000007E-2</c:v>
                </c:pt>
                <c:pt idx="39">
                  <c:v>7.0000000000000007E-2</c:v>
                </c:pt>
                <c:pt idx="40">
                  <c:v>0.06</c:v>
                </c:pt>
                <c:pt idx="41">
                  <c:v>0.05</c:v>
                </c:pt>
                <c:pt idx="42">
                  <c:v>0.05</c:v>
                </c:pt>
                <c:pt idx="43">
                  <c:v>0.04</c:v>
                </c:pt>
                <c:pt idx="44">
                  <c:v>0.03</c:v>
                </c:pt>
                <c:pt idx="45">
                  <c:v>0.02</c:v>
                </c:pt>
                <c:pt idx="46">
                  <c:v>0.02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0197296"/>
        <c:axId val="1580200016"/>
      </c:barChart>
      <c:catAx>
        <c:axId val="1580197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80200016"/>
        <c:crosses val="autoZero"/>
        <c:auto val="1"/>
        <c:lblAlgn val="ctr"/>
        <c:lblOffset val="100"/>
        <c:noMultiLvlLbl val="0"/>
      </c:catAx>
      <c:valAx>
        <c:axId val="158020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8019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33</xdr:row>
      <xdr:rowOff>28575</xdr:rowOff>
    </xdr:from>
    <xdr:to>
      <xdr:col>20</xdr:col>
      <xdr:colOff>114300</xdr:colOff>
      <xdr:row>49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4</xdr:row>
      <xdr:rowOff>180975</xdr:rowOff>
    </xdr:from>
    <xdr:to>
      <xdr:col>23</xdr:col>
      <xdr:colOff>476250</xdr:colOff>
      <xdr:row>20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257174</xdr:colOff>
      <xdr:row>20</xdr:row>
      <xdr:rowOff>176212</xdr:rowOff>
    </xdr:from>
    <xdr:to>
      <xdr:col>20</xdr:col>
      <xdr:colOff>495299</xdr:colOff>
      <xdr:row>35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12</xdr:row>
      <xdr:rowOff>128587</xdr:rowOff>
    </xdr:from>
    <xdr:to>
      <xdr:col>25</xdr:col>
      <xdr:colOff>352425</xdr:colOff>
      <xdr:row>27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4</xdr:row>
      <xdr:rowOff>180975</xdr:rowOff>
    </xdr:from>
    <xdr:to>
      <xdr:col>23</xdr:col>
      <xdr:colOff>476250</xdr:colOff>
      <xdr:row>20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4"/>
  <sheetViews>
    <sheetView topLeftCell="A22" workbookViewId="0">
      <selection activeCell="N54" sqref="N54"/>
    </sheetView>
  </sheetViews>
  <sheetFormatPr defaultRowHeight="15" x14ac:dyDescent="0.25"/>
  <cols>
    <col min="1" max="1" width="10.140625" bestFit="1" customWidth="1"/>
    <col min="4" max="4" width="8.7109375" customWidth="1"/>
    <col min="9" max="9" width="10.28515625" bestFit="1" customWidth="1"/>
    <col min="12" max="12" width="11.140625" bestFit="1" customWidth="1"/>
    <col min="15" max="15" width="12.140625" bestFit="1" customWidth="1"/>
    <col min="18" max="18" width="12.140625" bestFit="1" customWidth="1"/>
    <col min="21" max="21" width="12.140625" bestFit="1" customWidth="1"/>
    <col min="24" max="24" width="12.140625" bestFit="1" customWidth="1"/>
  </cols>
  <sheetData>
    <row r="2" spans="1:25" x14ac:dyDescent="0.25">
      <c r="I2" t="s">
        <v>24</v>
      </c>
      <c r="L2" t="s">
        <v>17</v>
      </c>
      <c r="O2" t="s">
        <v>18</v>
      </c>
      <c r="R2" t="s">
        <v>22</v>
      </c>
      <c r="U2" t="s">
        <v>21</v>
      </c>
      <c r="X2" t="s">
        <v>20</v>
      </c>
    </row>
    <row r="3" spans="1:25" x14ac:dyDescent="0.25">
      <c r="I3" t="s">
        <v>15</v>
      </c>
      <c r="J3" s="7">
        <f>XIRR(J5:J12,I5:I12)</f>
        <v>8.351921737194061E-2</v>
      </c>
      <c r="L3" t="s">
        <v>15</v>
      </c>
      <c r="M3" s="7">
        <f>XIRR(M5:M12,L5:L12)</f>
        <v>6.9837990403175357E-2</v>
      </c>
      <c r="O3" t="s">
        <v>15</v>
      </c>
      <c r="P3" s="7">
        <f>XIRR(P5:P18,O5:O18)</f>
        <v>6.049624979496003E-2</v>
      </c>
      <c r="R3" t="s">
        <v>15</v>
      </c>
      <c r="S3" s="7">
        <f>XIRR(S5:S30,R5:R30)</f>
        <v>7.613190114498139E-2</v>
      </c>
      <c r="U3" t="s">
        <v>15</v>
      </c>
      <c r="V3" s="7">
        <f>XIRR(V5:V42,U5:U42)</f>
        <v>5.976364910602569E-2</v>
      </c>
      <c r="X3" t="s">
        <v>15</v>
      </c>
      <c r="Y3" s="7">
        <f>XIRR(Y5:Y54,X5:X54)</f>
        <v>-7.9582244157791124E-3</v>
      </c>
    </row>
    <row r="4" spans="1:25" x14ac:dyDescent="0.25">
      <c r="A4" t="s">
        <v>0</v>
      </c>
      <c r="B4" t="s">
        <v>8</v>
      </c>
      <c r="C4" t="s">
        <v>27</v>
      </c>
      <c r="D4" t="s">
        <v>10</v>
      </c>
      <c r="E4" t="s">
        <v>23</v>
      </c>
      <c r="F4" t="s">
        <v>26</v>
      </c>
      <c r="G4" t="s">
        <v>25</v>
      </c>
      <c r="I4" t="s">
        <v>0</v>
      </c>
      <c r="L4" t="s">
        <v>0</v>
      </c>
    </row>
    <row r="5" spans="1:25" x14ac:dyDescent="0.25">
      <c r="A5" s="1">
        <v>42244</v>
      </c>
      <c r="B5">
        <v>1000</v>
      </c>
      <c r="C5">
        <f>(D5+F5)*-1</f>
        <v>-1000.0000000000002</v>
      </c>
      <c r="D5">
        <v>1000.0000000000002</v>
      </c>
      <c r="F5">
        <f>E5+G5</f>
        <v>0</v>
      </c>
      <c r="I5" s="1">
        <v>42244</v>
      </c>
      <c r="J5">
        <v>1000</v>
      </c>
      <c r="L5" s="1">
        <v>42244</v>
      </c>
      <c r="M5">
        <v>1000</v>
      </c>
      <c r="O5" s="1">
        <v>42244</v>
      </c>
      <c r="P5">
        <v>1000</v>
      </c>
      <c r="R5" s="1">
        <v>42244</v>
      </c>
      <c r="S5">
        <v>1000</v>
      </c>
      <c r="U5" s="1">
        <v>42244</v>
      </c>
      <c r="V5">
        <v>1000</v>
      </c>
      <c r="X5" s="1">
        <v>42244</v>
      </c>
      <c r="Y5">
        <v>1000</v>
      </c>
    </row>
    <row r="6" spans="1:25" x14ac:dyDescent="0.25">
      <c r="A6" s="1">
        <v>42278</v>
      </c>
      <c r="B6">
        <v>-18.5</v>
      </c>
      <c r="C6">
        <f t="shared" ref="C6:C53" si="0">(D6+F6)*-1</f>
        <v>-989.00000000000023</v>
      </c>
      <c r="D6">
        <v>994.50000000000023</v>
      </c>
      <c r="E6">
        <v>-5.5</v>
      </c>
      <c r="F6">
        <f t="shared" ref="F6:F53" si="1">E6+G6</f>
        <v>-5.5</v>
      </c>
      <c r="G6">
        <v>0</v>
      </c>
      <c r="I6" s="1">
        <v>42278</v>
      </c>
      <c r="J6">
        <v>-18.5</v>
      </c>
      <c r="L6" s="1">
        <v>42278</v>
      </c>
      <c r="M6">
        <v>-18.5</v>
      </c>
      <c r="O6" s="1">
        <v>42278</v>
      </c>
      <c r="P6">
        <v>-18.5</v>
      </c>
      <c r="R6" s="1">
        <v>42278</v>
      </c>
      <c r="S6">
        <v>-18.5</v>
      </c>
      <c r="U6" s="1">
        <v>42278</v>
      </c>
      <c r="V6">
        <v>-18.5</v>
      </c>
      <c r="X6" s="1">
        <v>42278</v>
      </c>
      <c r="Y6">
        <v>-18.5</v>
      </c>
    </row>
    <row r="7" spans="1:25" x14ac:dyDescent="0.25">
      <c r="A7" s="1">
        <v>42310</v>
      </c>
      <c r="B7">
        <v>-17.5</v>
      </c>
      <c r="C7">
        <f t="shared" si="0"/>
        <v>-977.00000000000023</v>
      </c>
      <c r="D7">
        <v>988.50000000000023</v>
      </c>
      <c r="E7">
        <v>-11.5</v>
      </c>
      <c r="F7">
        <f t="shared" si="1"/>
        <v>-11.5</v>
      </c>
      <c r="G7">
        <v>0</v>
      </c>
      <c r="I7" s="1">
        <v>42278</v>
      </c>
      <c r="J7">
        <v>-989.00000000000023</v>
      </c>
      <c r="L7" s="1">
        <v>42310</v>
      </c>
      <c r="M7">
        <v>-17.5</v>
      </c>
      <c r="O7" s="1">
        <v>42310</v>
      </c>
      <c r="P7">
        <v>-17.5</v>
      </c>
      <c r="R7" s="1">
        <v>42310</v>
      </c>
      <c r="S7">
        <v>-17.5</v>
      </c>
      <c r="U7" s="1">
        <v>42310</v>
      </c>
      <c r="V7">
        <v>-17.5</v>
      </c>
      <c r="X7" s="1">
        <v>42310</v>
      </c>
      <c r="Y7">
        <v>-17.5</v>
      </c>
    </row>
    <row r="8" spans="1:25" x14ac:dyDescent="0.25">
      <c r="A8" s="1">
        <v>42339</v>
      </c>
      <c r="B8">
        <v>-17.5</v>
      </c>
      <c r="C8">
        <f t="shared" si="0"/>
        <v>-965.00000000000023</v>
      </c>
      <c r="D8">
        <v>982.50000000000023</v>
      </c>
      <c r="E8">
        <v>-17.5</v>
      </c>
      <c r="F8">
        <f t="shared" si="1"/>
        <v>-17.5</v>
      </c>
      <c r="G8">
        <v>0</v>
      </c>
      <c r="L8" s="1">
        <v>42339</v>
      </c>
      <c r="M8">
        <v>-17.5</v>
      </c>
      <c r="O8" s="1">
        <v>42339</v>
      </c>
      <c r="P8">
        <v>-17.5</v>
      </c>
      <c r="R8" s="1">
        <v>42339</v>
      </c>
      <c r="S8">
        <v>-17.5</v>
      </c>
      <c r="U8" s="1">
        <v>42339</v>
      </c>
      <c r="V8">
        <v>-17.5</v>
      </c>
      <c r="X8" s="1">
        <v>42339</v>
      </c>
      <c r="Y8">
        <v>-17.5</v>
      </c>
    </row>
    <row r="9" spans="1:25" x14ac:dyDescent="0.25">
      <c r="A9" s="1">
        <v>42373</v>
      </c>
      <c r="B9">
        <v>-17.5</v>
      </c>
      <c r="C9">
        <f t="shared" si="0"/>
        <v>-953.00000000000023</v>
      </c>
      <c r="D9">
        <v>976.50000000000023</v>
      </c>
      <c r="E9">
        <v>-23.5</v>
      </c>
      <c r="F9">
        <f t="shared" si="1"/>
        <v>-23.5</v>
      </c>
      <c r="G9">
        <v>0</v>
      </c>
      <c r="L9" s="1">
        <v>42373</v>
      </c>
      <c r="M9">
        <v>-17.5</v>
      </c>
      <c r="O9" s="1">
        <v>42373</v>
      </c>
      <c r="P9">
        <v>-17.5</v>
      </c>
      <c r="R9" s="1">
        <v>42373</v>
      </c>
      <c r="S9">
        <v>-17.5</v>
      </c>
      <c r="U9" s="1">
        <v>42373</v>
      </c>
      <c r="V9">
        <v>-17.5</v>
      </c>
      <c r="X9" s="1">
        <v>42373</v>
      </c>
      <c r="Y9">
        <v>-17.5</v>
      </c>
    </row>
    <row r="10" spans="1:25" x14ac:dyDescent="0.25">
      <c r="A10" s="1">
        <v>42401</v>
      </c>
      <c r="B10">
        <v>-18</v>
      </c>
      <c r="C10">
        <f t="shared" si="0"/>
        <v>-940.00000000000023</v>
      </c>
      <c r="D10">
        <v>970.00000000000023</v>
      </c>
      <c r="E10">
        <v>-30</v>
      </c>
      <c r="F10">
        <f t="shared" si="1"/>
        <v>-30</v>
      </c>
      <c r="G10">
        <v>0</v>
      </c>
      <c r="L10" s="1">
        <v>42401</v>
      </c>
      <c r="M10">
        <v>-18</v>
      </c>
      <c r="O10" s="1">
        <v>42401</v>
      </c>
      <c r="P10">
        <v>-18</v>
      </c>
      <c r="R10" s="1">
        <v>42401</v>
      </c>
      <c r="S10">
        <v>-18</v>
      </c>
      <c r="U10" s="1">
        <v>42401</v>
      </c>
      <c r="V10">
        <v>-18</v>
      </c>
      <c r="X10" s="1">
        <v>42401</v>
      </c>
      <c r="Y10">
        <v>-18</v>
      </c>
    </row>
    <row r="11" spans="1:25" x14ac:dyDescent="0.25">
      <c r="A11" s="1">
        <v>42430</v>
      </c>
      <c r="B11">
        <v>-17.5</v>
      </c>
      <c r="C11">
        <f t="shared" si="0"/>
        <v>-927.00000000000023</v>
      </c>
      <c r="D11">
        <v>963.50000000000023</v>
      </c>
      <c r="E11">
        <v>-36.5</v>
      </c>
      <c r="F11">
        <f t="shared" si="1"/>
        <v>-36.5</v>
      </c>
      <c r="G11">
        <v>0</v>
      </c>
      <c r="L11" s="1">
        <v>42430</v>
      </c>
      <c r="M11">
        <v>-17.5</v>
      </c>
      <c r="O11" s="1">
        <v>42430</v>
      </c>
      <c r="P11">
        <v>-17.5</v>
      </c>
      <c r="R11" s="1">
        <v>42430</v>
      </c>
      <c r="S11">
        <v>-17.5</v>
      </c>
      <c r="U11" s="1">
        <v>42430</v>
      </c>
      <c r="V11">
        <v>-17.5</v>
      </c>
      <c r="X11" s="1">
        <v>42430</v>
      </c>
      <c r="Y11">
        <v>-17.5</v>
      </c>
    </row>
    <row r="12" spans="1:25" x14ac:dyDescent="0.25">
      <c r="A12" s="1">
        <v>42461</v>
      </c>
      <c r="B12">
        <v>-17.5</v>
      </c>
      <c r="C12">
        <f t="shared" si="0"/>
        <v>-914.00000000000023</v>
      </c>
      <c r="D12">
        <v>957.00000000000023</v>
      </c>
      <c r="E12">
        <v>-43</v>
      </c>
      <c r="F12">
        <f t="shared" si="1"/>
        <v>-43</v>
      </c>
      <c r="G12">
        <v>0</v>
      </c>
      <c r="L12" s="1">
        <v>42430</v>
      </c>
      <c r="M12">
        <v>-927.00000000000023</v>
      </c>
      <c r="O12" s="1">
        <v>42461</v>
      </c>
      <c r="P12">
        <v>-17.5</v>
      </c>
      <c r="R12" s="1">
        <v>42461</v>
      </c>
      <c r="S12">
        <v>-17.5</v>
      </c>
      <c r="U12" s="1">
        <v>42461</v>
      </c>
      <c r="V12">
        <v>-17.5</v>
      </c>
      <c r="X12" s="1">
        <v>42461</v>
      </c>
      <c r="Y12">
        <v>-17.5</v>
      </c>
    </row>
    <row r="13" spans="1:25" x14ac:dyDescent="0.25">
      <c r="A13" s="1">
        <v>42492</v>
      </c>
      <c r="B13">
        <v>-17.5</v>
      </c>
      <c r="C13">
        <f t="shared" si="0"/>
        <v>-901.00000000000023</v>
      </c>
      <c r="D13">
        <v>950.50000000000023</v>
      </c>
      <c r="E13">
        <v>-49.5</v>
      </c>
      <c r="F13">
        <f t="shared" si="1"/>
        <v>-49.5</v>
      </c>
      <c r="G13">
        <v>0</v>
      </c>
      <c r="O13" s="1">
        <v>42492</v>
      </c>
      <c r="P13">
        <v>-17.5</v>
      </c>
      <c r="R13" s="1">
        <v>42492</v>
      </c>
      <c r="S13">
        <v>-17.5</v>
      </c>
      <c r="U13" s="1">
        <v>42492</v>
      </c>
      <c r="V13">
        <v>-17.5</v>
      </c>
      <c r="X13" s="1">
        <v>42492</v>
      </c>
      <c r="Y13">
        <v>-17.5</v>
      </c>
    </row>
    <row r="14" spans="1:25" x14ac:dyDescent="0.25">
      <c r="A14" s="1">
        <v>42522</v>
      </c>
      <c r="B14">
        <v>-17.5</v>
      </c>
      <c r="C14">
        <f t="shared" si="0"/>
        <v>-887.00000000000023</v>
      </c>
      <c r="D14">
        <v>943.50000000000023</v>
      </c>
      <c r="E14">
        <v>-56.5</v>
      </c>
      <c r="F14">
        <f t="shared" si="1"/>
        <v>-56.5</v>
      </c>
      <c r="G14">
        <v>0</v>
      </c>
      <c r="O14" s="1">
        <v>42522</v>
      </c>
      <c r="P14">
        <v>-17.5</v>
      </c>
      <c r="R14" s="1">
        <v>42522</v>
      </c>
      <c r="S14">
        <v>-17.5</v>
      </c>
      <c r="U14" s="1">
        <v>42522</v>
      </c>
      <c r="V14">
        <v>-17.5</v>
      </c>
      <c r="X14" s="1">
        <v>42522</v>
      </c>
      <c r="Y14">
        <v>-17.5</v>
      </c>
    </row>
    <row r="15" spans="1:25" x14ac:dyDescent="0.25">
      <c r="A15" s="1">
        <v>42552</v>
      </c>
      <c r="B15">
        <v>-17.5</v>
      </c>
      <c r="C15">
        <f t="shared" si="0"/>
        <v>-873.00000000000023</v>
      </c>
      <c r="D15">
        <v>936.50000000000023</v>
      </c>
      <c r="E15">
        <v>-63.5</v>
      </c>
      <c r="F15">
        <f t="shared" si="1"/>
        <v>-63.5</v>
      </c>
      <c r="G15">
        <v>0</v>
      </c>
      <c r="O15" s="1">
        <v>42552</v>
      </c>
      <c r="P15">
        <v>-17.5</v>
      </c>
      <c r="R15" s="1">
        <v>42552</v>
      </c>
      <c r="S15">
        <v>-17.5</v>
      </c>
      <c r="U15" s="1">
        <v>42552</v>
      </c>
      <c r="V15">
        <v>-17.5</v>
      </c>
      <c r="X15" s="1">
        <v>42552</v>
      </c>
      <c r="Y15">
        <v>-17.5</v>
      </c>
    </row>
    <row r="16" spans="1:25" x14ac:dyDescent="0.25">
      <c r="A16" s="1">
        <v>42583</v>
      </c>
      <c r="B16">
        <v>-17.5</v>
      </c>
      <c r="C16">
        <f t="shared" si="0"/>
        <v>-859.00000000000023</v>
      </c>
      <c r="D16">
        <v>929.50000000000023</v>
      </c>
      <c r="E16">
        <v>-70.5</v>
      </c>
      <c r="F16">
        <f t="shared" si="1"/>
        <v>-70.5</v>
      </c>
      <c r="G16">
        <v>0</v>
      </c>
      <c r="O16" s="1">
        <v>42583</v>
      </c>
      <c r="P16">
        <v>-17.5</v>
      </c>
      <c r="R16" s="1">
        <v>42583</v>
      </c>
      <c r="S16">
        <v>-17.5</v>
      </c>
      <c r="U16" s="1">
        <v>42583</v>
      </c>
      <c r="V16">
        <v>-17.5</v>
      </c>
      <c r="X16" s="1">
        <v>42583</v>
      </c>
      <c r="Y16">
        <v>-17.5</v>
      </c>
    </row>
    <row r="17" spans="1:25" x14ac:dyDescent="0.25">
      <c r="A17" s="1">
        <v>42614</v>
      </c>
      <c r="B17">
        <v>-17.5</v>
      </c>
      <c r="C17">
        <f t="shared" si="0"/>
        <v>-844.00000000000023</v>
      </c>
      <c r="D17">
        <v>922.00000000000023</v>
      </c>
      <c r="E17">
        <v>-78</v>
      </c>
      <c r="F17">
        <f t="shared" si="1"/>
        <v>-78</v>
      </c>
      <c r="G17">
        <v>0</v>
      </c>
      <c r="O17" s="1">
        <v>42614</v>
      </c>
      <c r="P17">
        <v>-17.5</v>
      </c>
      <c r="R17" s="1">
        <v>42614</v>
      </c>
      <c r="S17">
        <v>-17.5</v>
      </c>
      <c r="U17" s="1">
        <v>42614</v>
      </c>
      <c r="V17">
        <v>-17.5</v>
      </c>
      <c r="X17" s="1">
        <v>42614</v>
      </c>
      <c r="Y17">
        <v>-17.5</v>
      </c>
    </row>
    <row r="18" spans="1:25" x14ac:dyDescent="0.25">
      <c r="A18" s="1">
        <v>42646</v>
      </c>
      <c r="B18">
        <v>-17.5</v>
      </c>
      <c r="C18">
        <f t="shared" si="0"/>
        <v>-834.75000000000023</v>
      </c>
      <c r="D18">
        <v>914.50000000000023</v>
      </c>
      <c r="E18">
        <v>-85.5</v>
      </c>
      <c r="F18">
        <f t="shared" si="1"/>
        <v>-79.75</v>
      </c>
      <c r="G18">
        <v>5.75</v>
      </c>
      <c r="O18" s="1">
        <v>42614</v>
      </c>
      <c r="P18">
        <v>-844.00000000000023</v>
      </c>
      <c r="R18" s="1">
        <v>42646</v>
      </c>
      <c r="S18">
        <v>-17.5</v>
      </c>
      <c r="U18" s="1">
        <v>42646</v>
      </c>
      <c r="V18">
        <v>-17.5</v>
      </c>
      <c r="X18" s="1">
        <v>42646</v>
      </c>
      <c r="Y18">
        <v>-17.5</v>
      </c>
    </row>
    <row r="19" spans="1:25" x14ac:dyDescent="0.25">
      <c r="A19" s="1">
        <v>42675</v>
      </c>
      <c r="B19">
        <v>-17.5</v>
      </c>
      <c r="C19">
        <f t="shared" si="0"/>
        <v>-825.50000000000023</v>
      </c>
      <c r="D19">
        <v>907.00000000000023</v>
      </c>
      <c r="E19">
        <v>-93</v>
      </c>
      <c r="F19">
        <f t="shared" si="1"/>
        <v>-81.5</v>
      </c>
      <c r="G19">
        <f>G18+$G$18</f>
        <v>11.5</v>
      </c>
      <c r="R19" s="1">
        <v>42675</v>
      </c>
      <c r="S19">
        <v>-17.5</v>
      </c>
      <c r="U19" s="1">
        <v>42675</v>
      </c>
      <c r="V19">
        <v>-17.5</v>
      </c>
      <c r="X19" s="1">
        <v>42675</v>
      </c>
      <c r="Y19">
        <v>-17.5</v>
      </c>
    </row>
    <row r="20" spans="1:25" x14ac:dyDescent="0.25">
      <c r="A20" s="1">
        <v>42705</v>
      </c>
      <c r="B20">
        <v>-17.5</v>
      </c>
      <c r="C20">
        <f t="shared" si="0"/>
        <v>-815.25000000000023</v>
      </c>
      <c r="D20">
        <v>899.00000000000023</v>
      </c>
      <c r="E20">
        <v>-101</v>
      </c>
      <c r="F20">
        <f t="shared" si="1"/>
        <v>-83.75</v>
      </c>
      <c r="G20">
        <f t="shared" ref="G20:G53" si="2">G19+$G$18</f>
        <v>17.25</v>
      </c>
      <c r="R20" s="1">
        <v>42705</v>
      </c>
      <c r="S20">
        <v>-17.5</v>
      </c>
      <c r="U20" s="1">
        <v>42705</v>
      </c>
      <c r="V20">
        <v>-17.5</v>
      </c>
      <c r="X20" s="1">
        <v>42705</v>
      </c>
      <c r="Y20">
        <v>-17.5</v>
      </c>
    </row>
    <row r="21" spans="1:25" x14ac:dyDescent="0.25">
      <c r="A21" s="1">
        <v>42737</v>
      </c>
      <c r="B21">
        <v>-17.5</v>
      </c>
      <c r="C21">
        <f t="shared" si="0"/>
        <v>-805.00000000000023</v>
      </c>
      <c r="D21">
        <v>891.00000000000023</v>
      </c>
      <c r="E21">
        <v>-109</v>
      </c>
      <c r="F21">
        <f t="shared" si="1"/>
        <v>-86</v>
      </c>
      <c r="G21">
        <f t="shared" si="2"/>
        <v>23</v>
      </c>
      <c r="R21" s="1">
        <v>42737</v>
      </c>
      <c r="S21">
        <v>-17.5</v>
      </c>
      <c r="U21" s="1">
        <v>42737</v>
      </c>
      <c r="V21">
        <v>-17.5</v>
      </c>
      <c r="X21" s="1">
        <v>42737</v>
      </c>
      <c r="Y21">
        <v>-17.5</v>
      </c>
    </row>
    <row r="22" spans="1:25" x14ac:dyDescent="0.25">
      <c r="A22" s="1">
        <v>42767</v>
      </c>
      <c r="B22">
        <v>-17.5</v>
      </c>
      <c r="C22">
        <f t="shared" si="0"/>
        <v>-793.75000000000023</v>
      </c>
      <c r="D22">
        <v>882.50000000000023</v>
      </c>
      <c r="E22">
        <v>-117.5</v>
      </c>
      <c r="F22">
        <f t="shared" si="1"/>
        <v>-88.75</v>
      </c>
      <c r="G22">
        <f t="shared" si="2"/>
        <v>28.75</v>
      </c>
      <c r="R22" s="1">
        <v>42767</v>
      </c>
      <c r="S22">
        <v>-17.5</v>
      </c>
      <c r="U22" s="1">
        <v>42767</v>
      </c>
      <c r="V22">
        <v>-17.5</v>
      </c>
      <c r="X22" s="1">
        <v>42767</v>
      </c>
      <c r="Y22">
        <v>-17.5</v>
      </c>
    </row>
    <row r="23" spans="1:25" x14ac:dyDescent="0.25">
      <c r="A23" s="1">
        <v>42795</v>
      </c>
      <c r="B23">
        <v>-17.5</v>
      </c>
      <c r="C23">
        <f t="shared" si="0"/>
        <v>-782.50000000000023</v>
      </c>
      <c r="D23">
        <v>874.00000000000023</v>
      </c>
      <c r="E23">
        <v>-126</v>
      </c>
      <c r="F23">
        <f t="shared" si="1"/>
        <v>-91.5</v>
      </c>
      <c r="G23">
        <f t="shared" si="2"/>
        <v>34.5</v>
      </c>
      <c r="R23" s="1">
        <v>42795</v>
      </c>
      <c r="S23">
        <v>-17.5</v>
      </c>
      <c r="U23" s="1">
        <v>42795</v>
      </c>
      <c r="V23">
        <v>-17.5</v>
      </c>
      <c r="X23" s="1">
        <v>42795</v>
      </c>
      <c r="Y23">
        <v>-17.5</v>
      </c>
    </row>
    <row r="24" spans="1:25" x14ac:dyDescent="0.25">
      <c r="A24" s="1">
        <v>42828</v>
      </c>
      <c r="B24">
        <v>-17.5</v>
      </c>
      <c r="C24">
        <f t="shared" si="0"/>
        <v>-771.25000000000023</v>
      </c>
      <c r="D24">
        <v>865.50000000000023</v>
      </c>
      <c r="E24">
        <v>-134.5</v>
      </c>
      <c r="F24">
        <f t="shared" si="1"/>
        <v>-94.25</v>
      </c>
      <c r="G24">
        <f t="shared" si="2"/>
        <v>40.25</v>
      </c>
      <c r="R24" s="1">
        <v>42828</v>
      </c>
      <c r="S24">
        <v>-17.5</v>
      </c>
      <c r="U24" s="1">
        <v>42828</v>
      </c>
      <c r="V24">
        <v>-17.5</v>
      </c>
      <c r="X24" s="1">
        <v>42828</v>
      </c>
      <c r="Y24">
        <v>-17.5</v>
      </c>
    </row>
    <row r="25" spans="1:25" x14ac:dyDescent="0.25">
      <c r="A25" s="1">
        <v>42857</v>
      </c>
      <c r="B25">
        <v>-17.5</v>
      </c>
      <c r="C25">
        <f t="shared" si="0"/>
        <v>-759.00000000000023</v>
      </c>
      <c r="D25">
        <v>856.50000000000023</v>
      </c>
      <c r="E25">
        <v>-143.5</v>
      </c>
      <c r="F25">
        <f t="shared" si="1"/>
        <v>-97.5</v>
      </c>
      <c r="G25">
        <f t="shared" si="2"/>
        <v>46</v>
      </c>
      <c r="R25" s="1">
        <v>42857</v>
      </c>
      <c r="S25">
        <v>-17.5</v>
      </c>
      <c r="U25" s="1">
        <v>42857</v>
      </c>
      <c r="V25">
        <v>-17.5</v>
      </c>
      <c r="X25" s="1">
        <v>42857</v>
      </c>
      <c r="Y25">
        <v>-17.5</v>
      </c>
    </row>
    <row r="26" spans="1:25" x14ac:dyDescent="0.25">
      <c r="A26" s="1">
        <v>42887</v>
      </c>
      <c r="B26">
        <v>-17.5</v>
      </c>
      <c r="C26">
        <f t="shared" si="0"/>
        <v>-746.75000000000023</v>
      </c>
      <c r="D26">
        <v>847.50000000000023</v>
      </c>
      <c r="E26">
        <v>-152.5</v>
      </c>
      <c r="F26">
        <f t="shared" si="1"/>
        <v>-100.75</v>
      </c>
      <c r="G26">
        <f t="shared" si="2"/>
        <v>51.75</v>
      </c>
      <c r="R26" s="1">
        <v>42887</v>
      </c>
      <c r="S26">
        <v>-17.5</v>
      </c>
      <c r="U26" s="1">
        <v>42887</v>
      </c>
      <c r="V26">
        <v>-17.5</v>
      </c>
      <c r="X26" s="1">
        <v>42887</v>
      </c>
      <c r="Y26">
        <v>-17.5</v>
      </c>
    </row>
    <row r="27" spans="1:25" x14ac:dyDescent="0.25">
      <c r="A27" s="1">
        <v>42919</v>
      </c>
      <c r="B27">
        <v>-17.5</v>
      </c>
      <c r="C27">
        <f t="shared" si="0"/>
        <v>-733.50000000000023</v>
      </c>
      <c r="D27">
        <v>838.00000000000023</v>
      </c>
      <c r="E27">
        <v>-162</v>
      </c>
      <c r="F27">
        <f t="shared" si="1"/>
        <v>-104.5</v>
      </c>
      <c r="G27">
        <f t="shared" si="2"/>
        <v>57.5</v>
      </c>
      <c r="K27" t="s">
        <v>15</v>
      </c>
      <c r="R27" s="1">
        <v>42919</v>
      </c>
      <c r="S27">
        <v>-17.5</v>
      </c>
      <c r="U27" s="1">
        <v>42919</v>
      </c>
      <c r="V27">
        <v>-17.5</v>
      </c>
      <c r="X27" s="1">
        <v>42919</v>
      </c>
      <c r="Y27">
        <v>-17.5</v>
      </c>
    </row>
    <row r="28" spans="1:25" x14ac:dyDescent="0.25">
      <c r="A28" s="1">
        <v>42948</v>
      </c>
      <c r="B28">
        <v>-17.5</v>
      </c>
      <c r="C28">
        <f t="shared" si="0"/>
        <v>-720.25000000000023</v>
      </c>
      <c r="D28">
        <v>828.50000000000023</v>
      </c>
      <c r="E28">
        <v>-171.5</v>
      </c>
      <c r="F28">
        <f t="shared" si="1"/>
        <v>-108.25</v>
      </c>
      <c r="G28">
        <f t="shared" si="2"/>
        <v>63.25</v>
      </c>
      <c r="K28" t="str">
        <f>I2</f>
        <v>1 payment</v>
      </c>
      <c r="L28" s="7">
        <f>J3</f>
        <v>8.351921737194061E-2</v>
      </c>
      <c r="R28" s="1">
        <v>42948</v>
      </c>
      <c r="S28">
        <v>-17.5</v>
      </c>
      <c r="U28" s="1">
        <v>42948</v>
      </c>
      <c r="V28">
        <v>-17.5</v>
      </c>
      <c r="X28" s="1">
        <v>42948</v>
      </c>
      <c r="Y28">
        <v>-17.5</v>
      </c>
    </row>
    <row r="29" spans="1:25" x14ac:dyDescent="0.25">
      <c r="A29" s="1">
        <v>42979</v>
      </c>
      <c r="B29">
        <v>-18</v>
      </c>
      <c r="C29">
        <f t="shared" si="0"/>
        <v>-706.00000000000023</v>
      </c>
      <c r="D29">
        <v>818.50000000000023</v>
      </c>
      <c r="E29">
        <v>-181.5</v>
      </c>
      <c r="F29">
        <f t="shared" si="1"/>
        <v>-112.5</v>
      </c>
      <c r="G29">
        <f t="shared" si="2"/>
        <v>69</v>
      </c>
      <c r="K29" t="str">
        <f>L2</f>
        <v>6 payments</v>
      </c>
      <c r="L29" s="7">
        <f>M3</f>
        <v>6.9837990403175357E-2</v>
      </c>
      <c r="R29" s="1">
        <v>42979</v>
      </c>
      <c r="S29">
        <v>-18</v>
      </c>
      <c r="U29" s="1">
        <v>42979</v>
      </c>
      <c r="V29">
        <v>-18</v>
      </c>
      <c r="X29" s="1">
        <v>42979</v>
      </c>
      <c r="Y29">
        <v>-18</v>
      </c>
    </row>
    <row r="30" spans="1:25" x14ac:dyDescent="0.25">
      <c r="A30" s="1">
        <v>43010</v>
      </c>
      <c r="B30">
        <v>-17.5</v>
      </c>
      <c r="C30">
        <f t="shared" si="0"/>
        <v>-691.75000000000023</v>
      </c>
      <c r="D30">
        <v>808.50000000000023</v>
      </c>
      <c r="E30">
        <v>-191.5</v>
      </c>
      <c r="F30">
        <f t="shared" si="1"/>
        <v>-116.75</v>
      </c>
      <c r="G30">
        <f t="shared" si="2"/>
        <v>74.75</v>
      </c>
      <c r="K30" t="str">
        <f>O2</f>
        <v>12 payments</v>
      </c>
      <c r="L30" s="7">
        <f>P3</f>
        <v>6.049624979496003E-2</v>
      </c>
      <c r="R30" s="1">
        <v>42979</v>
      </c>
      <c r="S30">
        <f>C29</f>
        <v>-706.00000000000023</v>
      </c>
      <c r="U30" s="1">
        <v>43010</v>
      </c>
      <c r="V30">
        <v>-17.5</v>
      </c>
      <c r="X30" s="1">
        <v>43010</v>
      </c>
      <c r="Y30">
        <v>-17.5</v>
      </c>
    </row>
    <row r="31" spans="1:25" x14ac:dyDescent="0.25">
      <c r="A31" s="1">
        <v>43040</v>
      </c>
      <c r="B31">
        <v>-17.5</v>
      </c>
      <c r="C31">
        <f t="shared" si="0"/>
        <v>-677.50000000000023</v>
      </c>
      <c r="D31">
        <v>798.50000000000023</v>
      </c>
      <c r="E31">
        <v>-201.5</v>
      </c>
      <c r="F31">
        <f t="shared" si="1"/>
        <v>-121</v>
      </c>
      <c r="G31">
        <f t="shared" si="2"/>
        <v>80.5</v>
      </c>
      <c r="K31" t="str">
        <f>R2</f>
        <v>24 payments</v>
      </c>
      <c r="L31" s="7">
        <f>S3</f>
        <v>7.613190114498139E-2</v>
      </c>
      <c r="R31" s="1"/>
      <c r="U31" s="1">
        <v>43040</v>
      </c>
      <c r="V31">
        <v>-17.5</v>
      </c>
      <c r="X31" s="1">
        <v>43040</v>
      </c>
      <c r="Y31">
        <v>-17.5</v>
      </c>
    </row>
    <row r="32" spans="1:25" x14ac:dyDescent="0.25">
      <c r="A32" s="1">
        <v>43070</v>
      </c>
      <c r="B32">
        <v>-17.5</v>
      </c>
      <c r="C32">
        <f t="shared" si="0"/>
        <v>-662.25000000000023</v>
      </c>
      <c r="D32">
        <v>788.00000000000023</v>
      </c>
      <c r="E32">
        <v>-212</v>
      </c>
      <c r="F32">
        <f t="shared" si="1"/>
        <v>-125.75</v>
      </c>
      <c r="G32">
        <f t="shared" si="2"/>
        <v>86.25</v>
      </c>
      <c r="K32" t="str">
        <f>U2</f>
        <v>36 payments</v>
      </c>
      <c r="L32" s="7">
        <f>V3</f>
        <v>5.976364910602569E-2</v>
      </c>
      <c r="R32" s="1"/>
      <c r="U32" s="1">
        <v>43070</v>
      </c>
      <c r="V32">
        <v>-17.5</v>
      </c>
      <c r="X32" s="1">
        <v>43070</v>
      </c>
      <c r="Y32">
        <v>-17.5</v>
      </c>
    </row>
    <row r="33" spans="1:25" x14ac:dyDescent="0.25">
      <c r="A33" s="1">
        <v>43102</v>
      </c>
      <c r="B33">
        <v>-17.5</v>
      </c>
      <c r="C33">
        <f t="shared" si="0"/>
        <v>-647.00000000000023</v>
      </c>
      <c r="D33">
        <v>777.50000000000023</v>
      </c>
      <c r="E33">
        <v>-222.5</v>
      </c>
      <c r="F33">
        <f t="shared" si="1"/>
        <v>-130.5</v>
      </c>
      <c r="G33">
        <f t="shared" si="2"/>
        <v>92</v>
      </c>
      <c r="K33" t="str">
        <f>X2</f>
        <v>48 payments</v>
      </c>
      <c r="L33" s="7">
        <f>Y3</f>
        <v>-7.9582244157791124E-3</v>
      </c>
      <c r="R33" s="1"/>
      <c r="U33" s="1">
        <v>43102</v>
      </c>
      <c r="V33">
        <v>-17.5</v>
      </c>
      <c r="X33" s="1">
        <v>43102</v>
      </c>
      <c r="Y33">
        <v>-17.5</v>
      </c>
    </row>
    <row r="34" spans="1:25" x14ac:dyDescent="0.25">
      <c r="A34" s="1">
        <v>43132</v>
      </c>
      <c r="B34">
        <v>-17.5</v>
      </c>
      <c r="C34">
        <f t="shared" si="0"/>
        <v>-630.75000000000023</v>
      </c>
      <c r="D34">
        <v>766.50000000000023</v>
      </c>
      <c r="E34">
        <v>-233.5</v>
      </c>
      <c r="F34">
        <f t="shared" si="1"/>
        <v>-135.75</v>
      </c>
      <c r="G34">
        <f t="shared" si="2"/>
        <v>97.75</v>
      </c>
      <c r="R34" s="1"/>
      <c r="U34" s="1">
        <v>43132</v>
      </c>
      <c r="V34">
        <v>-17.5</v>
      </c>
      <c r="X34" s="1">
        <v>43132</v>
      </c>
      <c r="Y34">
        <v>-17.5</v>
      </c>
    </row>
    <row r="35" spans="1:25" x14ac:dyDescent="0.25">
      <c r="A35" s="1">
        <v>43160</v>
      </c>
      <c r="B35">
        <v>-17.5</v>
      </c>
      <c r="C35">
        <f t="shared" si="0"/>
        <v>-614.50000000000023</v>
      </c>
      <c r="D35">
        <v>755.50000000000023</v>
      </c>
      <c r="E35">
        <v>-244.5</v>
      </c>
      <c r="F35">
        <f t="shared" si="1"/>
        <v>-141</v>
      </c>
      <c r="G35">
        <f t="shared" si="2"/>
        <v>103.5</v>
      </c>
      <c r="R35" s="1"/>
      <c r="U35" s="1">
        <v>43160</v>
      </c>
      <c r="V35">
        <v>-17.5</v>
      </c>
      <c r="X35" s="1">
        <v>43160</v>
      </c>
      <c r="Y35">
        <v>-17.5</v>
      </c>
    </row>
    <row r="36" spans="1:25" x14ac:dyDescent="0.25">
      <c r="A36" s="1">
        <v>43193</v>
      </c>
      <c r="B36">
        <v>-17.5</v>
      </c>
      <c r="C36">
        <f t="shared" si="0"/>
        <v>-597.25000000000023</v>
      </c>
      <c r="D36">
        <v>744.00000000000023</v>
      </c>
      <c r="E36">
        <v>-256</v>
      </c>
      <c r="F36">
        <f t="shared" si="1"/>
        <v>-146.75</v>
      </c>
      <c r="G36">
        <f t="shared" si="2"/>
        <v>109.25</v>
      </c>
      <c r="R36" s="1"/>
      <c r="U36" s="1">
        <v>43193</v>
      </c>
      <c r="V36">
        <v>-17.5</v>
      </c>
      <c r="X36" s="1">
        <v>43193</v>
      </c>
      <c r="Y36">
        <v>-17.5</v>
      </c>
    </row>
    <row r="37" spans="1:25" x14ac:dyDescent="0.25">
      <c r="A37" s="1">
        <v>43222</v>
      </c>
      <c r="B37">
        <v>-18</v>
      </c>
      <c r="C37">
        <f t="shared" si="0"/>
        <v>-579.00000000000023</v>
      </c>
      <c r="D37">
        <v>732.00000000000023</v>
      </c>
      <c r="E37">
        <v>-268</v>
      </c>
      <c r="F37">
        <f t="shared" si="1"/>
        <v>-153</v>
      </c>
      <c r="G37">
        <f t="shared" si="2"/>
        <v>115</v>
      </c>
      <c r="R37" s="1"/>
      <c r="U37" s="1">
        <v>43222</v>
      </c>
      <c r="V37">
        <v>-18</v>
      </c>
      <c r="X37" s="1">
        <v>43222</v>
      </c>
      <c r="Y37">
        <v>-18</v>
      </c>
    </row>
    <row r="38" spans="1:25" x14ac:dyDescent="0.25">
      <c r="A38" s="1">
        <v>43252</v>
      </c>
      <c r="B38">
        <v>-17.5</v>
      </c>
      <c r="C38">
        <f t="shared" si="0"/>
        <v>-560.75000000000023</v>
      </c>
      <c r="D38">
        <v>720.00000000000023</v>
      </c>
      <c r="E38">
        <v>-280</v>
      </c>
      <c r="F38">
        <f t="shared" si="1"/>
        <v>-159.25</v>
      </c>
      <c r="G38">
        <f t="shared" si="2"/>
        <v>120.75</v>
      </c>
      <c r="R38" s="1"/>
      <c r="U38" s="1">
        <v>43252</v>
      </c>
      <c r="V38">
        <v>-17.5</v>
      </c>
      <c r="X38" s="1">
        <v>43252</v>
      </c>
      <c r="Y38">
        <v>-17.5</v>
      </c>
    </row>
    <row r="39" spans="1:25" x14ac:dyDescent="0.25">
      <c r="A39" s="1">
        <v>43283</v>
      </c>
      <c r="B39">
        <v>-17.5</v>
      </c>
      <c r="C39">
        <f t="shared" si="0"/>
        <v>-541.50000000000023</v>
      </c>
      <c r="D39">
        <v>707.50000000000023</v>
      </c>
      <c r="E39">
        <v>-292.5</v>
      </c>
      <c r="F39">
        <f t="shared" si="1"/>
        <v>-166</v>
      </c>
      <c r="G39">
        <f t="shared" si="2"/>
        <v>126.5</v>
      </c>
      <c r="R39" s="1"/>
      <c r="U39" s="1">
        <v>43283</v>
      </c>
      <c r="V39">
        <v>-17.5</v>
      </c>
      <c r="X39" s="1">
        <v>43283</v>
      </c>
      <c r="Y39">
        <v>-17.5</v>
      </c>
    </row>
    <row r="40" spans="1:25" x14ac:dyDescent="0.25">
      <c r="A40" s="1">
        <v>43313</v>
      </c>
      <c r="B40">
        <v>-17.5</v>
      </c>
      <c r="C40">
        <f t="shared" si="0"/>
        <v>-522.25000000000023</v>
      </c>
      <c r="D40">
        <v>695.00000000000023</v>
      </c>
      <c r="E40">
        <v>-305</v>
      </c>
      <c r="F40">
        <f t="shared" si="1"/>
        <v>-172.75</v>
      </c>
      <c r="G40">
        <f t="shared" si="2"/>
        <v>132.25</v>
      </c>
      <c r="R40" s="1"/>
      <c r="U40" s="1">
        <v>43313</v>
      </c>
      <c r="V40">
        <v>-17.5</v>
      </c>
      <c r="X40" s="1">
        <v>43313</v>
      </c>
      <c r="Y40">
        <v>-17.5</v>
      </c>
    </row>
    <row r="41" spans="1:25" x14ac:dyDescent="0.25">
      <c r="A41" s="1">
        <v>43346</v>
      </c>
      <c r="B41">
        <v>-17.5</v>
      </c>
      <c r="C41">
        <f t="shared" si="0"/>
        <v>-502.00000000000023</v>
      </c>
      <c r="D41">
        <v>682.00000000000023</v>
      </c>
      <c r="E41">
        <v>-318</v>
      </c>
      <c r="F41">
        <f t="shared" si="1"/>
        <v>-180</v>
      </c>
      <c r="G41">
        <f t="shared" si="2"/>
        <v>138</v>
      </c>
      <c r="R41" s="1"/>
      <c r="U41" s="1">
        <v>43346</v>
      </c>
      <c r="V41">
        <v>-17.5</v>
      </c>
      <c r="X41" s="1">
        <v>43346</v>
      </c>
      <c r="Y41">
        <v>-17.5</v>
      </c>
    </row>
    <row r="42" spans="1:25" x14ac:dyDescent="0.25">
      <c r="A42" s="1">
        <v>43374</v>
      </c>
      <c r="B42">
        <v>-17.5</v>
      </c>
      <c r="C42">
        <f t="shared" si="0"/>
        <v>-476.00000000000023</v>
      </c>
      <c r="D42">
        <v>669.00000000000023</v>
      </c>
      <c r="E42">
        <v>-331</v>
      </c>
      <c r="F42">
        <f t="shared" si="1"/>
        <v>-193</v>
      </c>
      <c r="G42">
        <v>138</v>
      </c>
      <c r="R42" s="1"/>
      <c r="U42" s="1">
        <v>43346</v>
      </c>
      <c r="V42">
        <f>C41</f>
        <v>-502.00000000000023</v>
      </c>
      <c r="X42" s="1">
        <v>43374</v>
      </c>
      <c r="Y42">
        <v>-17.5</v>
      </c>
    </row>
    <row r="43" spans="1:25" x14ac:dyDescent="0.25">
      <c r="A43" s="1">
        <v>43405</v>
      </c>
      <c r="B43">
        <v>-17.5</v>
      </c>
      <c r="C43">
        <f t="shared" si="0"/>
        <v>-449.00000000000023</v>
      </c>
      <c r="D43">
        <v>655.50000000000023</v>
      </c>
      <c r="E43">
        <v>-344.5</v>
      </c>
      <c r="F43">
        <f t="shared" si="1"/>
        <v>-206.5</v>
      </c>
      <c r="G43">
        <v>138</v>
      </c>
      <c r="U43" s="1"/>
      <c r="X43" s="1">
        <v>43405</v>
      </c>
      <c r="Y43">
        <v>-17.5</v>
      </c>
    </row>
    <row r="44" spans="1:25" x14ac:dyDescent="0.25">
      <c r="A44" s="1">
        <v>43437</v>
      </c>
      <c r="B44">
        <v>-17.5</v>
      </c>
      <c r="C44">
        <f t="shared" si="0"/>
        <v>-421.00000000000023</v>
      </c>
      <c r="D44">
        <v>641.50000000000023</v>
      </c>
      <c r="E44">
        <v>-358.5</v>
      </c>
      <c r="F44">
        <f t="shared" si="1"/>
        <v>-220.5</v>
      </c>
      <c r="G44">
        <v>138</v>
      </c>
      <c r="U44" s="1"/>
      <c r="X44" s="1">
        <v>43437</v>
      </c>
      <c r="Y44">
        <v>-17.5</v>
      </c>
    </row>
    <row r="45" spans="1:25" x14ac:dyDescent="0.25">
      <c r="A45" s="1">
        <v>43467</v>
      </c>
      <c r="B45">
        <v>-17.5</v>
      </c>
      <c r="C45">
        <f t="shared" si="0"/>
        <v>-393.00000000000023</v>
      </c>
      <c r="D45">
        <v>627.50000000000023</v>
      </c>
      <c r="E45">
        <v>-372.5</v>
      </c>
      <c r="F45">
        <f t="shared" si="1"/>
        <v>-234.5</v>
      </c>
      <c r="G45">
        <v>138</v>
      </c>
      <c r="U45" s="1"/>
      <c r="X45" s="1">
        <v>43467</v>
      </c>
      <c r="Y45">
        <v>-17.5</v>
      </c>
    </row>
    <row r="46" spans="1:25" x14ac:dyDescent="0.25">
      <c r="A46" s="1">
        <v>43497</v>
      </c>
      <c r="B46">
        <v>-17.5</v>
      </c>
      <c r="C46">
        <f t="shared" si="0"/>
        <v>-364.00000000000023</v>
      </c>
      <c r="D46">
        <v>613.00000000000023</v>
      </c>
      <c r="E46">
        <v>-387</v>
      </c>
      <c r="F46">
        <f t="shared" si="1"/>
        <v>-249</v>
      </c>
      <c r="G46">
        <v>138</v>
      </c>
      <c r="U46" s="1"/>
      <c r="X46" s="1">
        <v>43497</v>
      </c>
      <c r="Y46">
        <v>-17.5</v>
      </c>
    </row>
    <row r="47" spans="1:25" x14ac:dyDescent="0.25">
      <c r="A47" s="1">
        <v>43525</v>
      </c>
      <c r="B47">
        <v>-17.5</v>
      </c>
      <c r="C47">
        <f t="shared" si="0"/>
        <v>-334.00000000000023</v>
      </c>
      <c r="D47">
        <v>598.00000000000023</v>
      </c>
      <c r="E47">
        <v>-402</v>
      </c>
      <c r="F47">
        <f t="shared" si="1"/>
        <v>-264</v>
      </c>
      <c r="G47">
        <v>138</v>
      </c>
      <c r="U47" s="1"/>
      <c r="X47" s="1">
        <v>43525</v>
      </c>
      <c r="Y47">
        <v>-17.5</v>
      </c>
    </row>
    <row r="48" spans="1:25" x14ac:dyDescent="0.25">
      <c r="A48" s="1">
        <v>43556</v>
      </c>
      <c r="B48">
        <v>-17.5</v>
      </c>
      <c r="C48">
        <f t="shared" si="0"/>
        <v>-304.00000000000023</v>
      </c>
      <c r="D48">
        <v>583.00000000000023</v>
      </c>
      <c r="E48">
        <v>-417</v>
      </c>
      <c r="F48">
        <f t="shared" si="1"/>
        <v>-279</v>
      </c>
      <c r="G48">
        <v>138</v>
      </c>
      <c r="U48" s="1"/>
      <c r="X48" s="1">
        <v>43556</v>
      </c>
      <c r="Y48">
        <v>-17.5</v>
      </c>
    </row>
    <row r="49" spans="1:25" x14ac:dyDescent="0.25">
      <c r="A49" s="1">
        <v>43587</v>
      </c>
      <c r="B49">
        <v>-17.5</v>
      </c>
      <c r="C49">
        <f t="shared" si="0"/>
        <v>-273.00000000000023</v>
      </c>
      <c r="D49">
        <v>567.50000000000023</v>
      </c>
      <c r="E49">
        <v>-432.5</v>
      </c>
      <c r="F49">
        <f t="shared" si="1"/>
        <v>-294.5</v>
      </c>
      <c r="G49">
        <v>138</v>
      </c>
      <c r="U49" s="1"/>
      <c r="X49" s="1">
        <v>43587</v>
      </c>
      <c r="Y49">
        <v>-17.5</v>
      </c>
    </row>
    <row r="50" spans="1:25" x14ac:dyDescent="0.25">
      <c r="A50" s="1">
        <v>43619</v>
      </c>
      <c r="B50">
        <v>-17.5</v>
      </c>
      <c r="C50">
        <f t="shared" si="0"/>
        <v>-241.00000000000023</v>
      </c>
      <c r="D50">
        <v>551.50000000000023</v>
      </c>
      <c r="E50">
        <v>-448.5</v>
      </c>
      <c r="F50">
        <f t="shared" si="1"/>
        <v>-310.5</v>
      </c>
      <c r="G50">
        <v>138</v>
      </c>
      <c r="U50" s="1"/>
      <c r="X50" s="1">
        <v>43619</v>
      </c>
      <c r="Y50">
        <v>-17.5</v>
      </c>
    </row>
    <row r="51" spans="1:25" x14ac:dyDescent="0.25">
      <c r="A51" s="1">
        <v>43647</v>
      </c>
      <c r="B51">
        <v>-17.5</v>
      </c>
      <c r="C51">
        <f t="shared" si="0"/>
        <v>-208.00000000000023</v>
      </c>
      <c r="D51">
        <v>535.00000000000023</v>
      </c>
      <c r="E51">
        <v>-465</v>
      </c>
      <c r="F51">
        <f t="shared" si="1"/>
        <v>-327</v>
      </c>
      <c r="G51">
        <v>138</v>
      </c>
      <c r="U51" s="1"/>
      <c r="X51" s="1">
        <v>43647</v>
      </c>
      <c r="Y51">
        <v>-17.5</v>
      </c>
    </row>
    <row r="52" spans="1:25" x14ac:dyDescent="0.25">
      <c r="A52" s="1">
        <v>43678</v>
      </c>
      <c r="B52">
        <v>-17.5</v>
      </c>
      <c r="C52">
        <f t="shared" si="0"/>
        <v>-175.00000000000023</v>
      </c>
      <c r="D52">
        <v>518.50000000000023</v>
      </c>
      <c r="E52">
        <v>-481.5</v>
      </c>
      <c r="F52">
        <f t="shared" si="1"/>
        <v>-343.5</v>
      </c>
      <c r="G52">
        <v>138</v>
      </c>
      <c r="U52" s="1"/>
      <c r="X52" s="1">
        <v>43678</v>
      </c>
      <c r="Y52">
        <v>-17.5</v>
      </c>
    </row>
    <row r="53" spans="1:25" x14ac:dyDescent="0.25">
      <c r="A53" s="1">
        <v>43710</v>
      </c>
      <c r="B53">
        <v>-18.5</v>
      </c>
      <c r="C53">
        <f t="shared" si="0"/>
        <v>-138.00000000000023</v>
      </c>
      <c r="D53" s="9">
        <v>500.00000000000023</v>
      </c>
      <c r="E53">
        <v>-500</v>
      </c>
      <c r="F53">
        <f t="shared" si="1"/>
        <v>-362</v>
      </c>
      <c r="G53">
        <v>138</v>
      </c>
      <c r="U53" s="1"/>
      <c r="X53" s="1">
        <v>43710</v>
      </c>
      <c r="Y53">
        <v>-18.5</v>
      </c>
    </row>
    <row r="54" spans="1:25" x14ac:dyDescent="0.25">
      <c r="V54" s="9"/>
      <c r="X54" s="1">
        <v>43710</v>
      </c>
      <c r="Y54" s="9">
        <f>C53</f>
        <v>-138.00000000000023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4"/>
  <sheetViews>
    <sheetView workbookViewId="0">
      <selection activeCell="C5" sqref="C5"/>
    </sheetView>
  </sheetViews>
  <sheetFormatPr defaultRowHeight="15" x14ac:dyDescent="0.25"/>
  <cols>
    <col min="1" max="1" width="10.140625" bestFit="1" customWidth="1"/>
    <col min="3" max="3" width="8.7109375" customWidth="1"/>
    <col min="6" max="6" width="10.28515625" bestFit="1" customWidth="1"/>
    <col min="9" max="9" width="11.140625" bestFit="1" customWidth="1"/>
    <col min="12" max="12" width="12.140625" bestFit="1" customWidth="1"/>
    <col min="15" max="15" width="12.140625" bestFit="1" customWidth="1"/>
    <col min="18" max="18" width="12.140625" bestFit="1" customWidth="1"/>
    <col min="21" max="21" width="12.140625" bestFit="1" customWidth="1"/>
  </cols>
  <sheetData>
    <row r="2" spans="1:22" x14ac:dyDescent="0.25">
      <c r="F2" t="s">
        <v>24</v>
      </c>
      <c r="I2" t="s">
        <v>17</v>
      </c>
      <c r="L2" t="s">
        <v>18</v>
      </c>
      <c r="O2" t="s">
        <v>22</v>
      </c>
      <c r="R2" t="s">
        <v>21</v>
      </c>
      <c r="U2" t="s">
        <v>20</v>
      </c>
    </row>
    <row r="3" spans="1:22" x14ac:dyDescent="0.25">
      <c r="F3" t="s">
        <v>15</v>
      </c>
      <c r="G3" s="7">
        <f>XIRR(G5:G12,F5:F12)</f>
        <v>8.351921737194061E-2</v>
      </c>
      <c r="I3" t="s">
        <v>15</v>
      </c>
      <c r="J3" s="7">
        <f>XIRR(J5:J12,I5:I12)</f>
        <v>6.9837990403175357E-2</v>
      </c>
      <c r="L3" t="s">
        <v>15</v>
      </c>
      <c r="M3" s="7">
        <f>XIRR(M5:M18,L5:L18)</f>
        <v>6.049624979496003E-2</v>
      </c>
      <c r="O3" t="s">
        <v>15</v>
      </c>
      <c r="P3" s="7">
        <f>XIRR(P5:P30,O5:O30)</f>
        <v>3.5915389657020569E-2</v>
      </c>
      <c r="R3" t="s">
        <v>15</v>
      </c>
      <c r="S3" s="7">
        <f>XIRR(S5:S42,R5:R42)</f>
        <v>-1.6764730215072634E-3</v>
      </c>
      <c r="U3" t="s">
        <v>15</v>
      </c>
      <c r="V3" s="7">
        <f>XIRR(V5:V54,U5:U54)</f>
        <v>-7.7536550164222742E-2</v>
      </c>
    </row>
    <row r="4" spans="1:22" x14ac:dyDescent="0.25">
      <c r="A4" t="s">
        <v>0</v>
      </c>
      <c r="B4" t="s">
        <v>8</v>
      </c>
      <c r="C4" t="s">
        <v>10</v>
      </c>
      <c r="D4" t="s">
        <v>23</v>
      </c>
      <c r="F4" t="s">
        <v>0</v>
      </c>
      <c r="I4" t="s">
        <v>0</v>
      </c>
    </row>
    <row r="5" spans="1:22" x14ac:dyDescent="0.25">
      <c r="A5" s="1">
        <v>42244</v>
      </c>
      <c r="B5">
        <v>1000</v>
      </c>
      <c r="C5">
        <v>-1000</v>
      </c>
      <c r="F5" s="1">
        <v>42244</v>
      </c>
      <c r="G5">
        <v>1000</v>
      </c>
      <c r="I5" s="1">
        <v>42244</v>
      </c>
      <c r="J5">
        <v>1000</v>
      </c>
      <c r="L5" s="1">
        <v>42244</v>
      </c>
      <c r="M5">
        <v>1000</v>
      </c>
      <c r="O5" s="1">
        <v>42244</v>
      </c>
      <c r="P5">
        <v>1000</v>
      </c>
      <c r="R5" s="1">
        <v>42244</v>
      </c>
      <c r="S5">
        <v>1000</v>
      </c>
      <c r="U5" s="1">
        <v>42244</v>
      </c>
      <c r="V5">
        <v>1000</v>
      </c>
    </row>
    <row r="6" spans="1:22" x14ac:dyDescent="0.25">
      <c r="A6" s="1">
        <v>42278</v>
      </c>
      <c r="B6">
        <v>-18.5</v>
      </c>
      <c r="C6">
        <v>-989.00000000000023</v>
      </c>
      <c r="D6">
        <v>-5.5</v>
      </c>
      <c r="F6" s="1">
        <v>42278</v>
      </c>
      <c r="G6">
        <v>-18.5</v>
      </c>
      <c r="I6" s="1">
        <v>42278</v>
      </c>
      <c r="J6">
        <v>-18.5</v>
      </c>
      <c r="L6" s="1">
        <v>42278</v>
      </c>
      <c r="M6">
        <v>-18.5</v>
      </c>
      <c r="O6" s="1">
        <v>42278</v>
      </c>
      <c r="P6">
        <v>-18.5</v>
      </c>
      <c r="R6" s="1">
        <v>42278</v>
      </c>
      <c r="S6">
        <v>-18.5</v>
      </c>
      <c r="U6" s="1">
        <v>42278</v>
      </c>
      <c r="V6">
        <v>-18.5</v>
      </c>
    </row>
    <row r="7" spans="1:22" x14ac:dyDescent="0.25">
      <c r="A7" s="1">
        <v>42310</v>
      </c>
      <c r="B7">
        <v>-17.5</v>
      </c>
      <c r="C7">
        <v>-977.00000000000023</v>
      </c>
      <c r="D7">
        <v>-11.5</v>
      </c>
      <c r="F7" s="1">
        <v>42278</v>
      </c>
      <c r="G7">
        <v>-989.00000000000023</v>
      </c>
      <c r="I7" s="1">
        <v>42310</v>
      </c>
      <c r="J7">
        <v>-17.5</v>
      </c>
      <c r="L7" s="1">
        <v>42310</v>
      </c>
      <c r="M7">
        <v>-17.5</v>
      </c>
      <c r="O7" s="1">
        <v>42310</v>
      </c>
      <c r="P7">
        <v>-17.5</v>
      </c>
      <c r="R7" s="1">
        <v>42310</v>
      </c>
      <c r="S7">
        <v>-17.5</v>
      </c>
      <c r="U7" s="1">
        <v>42310</v>
      </c>
      <c r="V7">
        <v>-17.5</v>
      </c>
    </row>
    <row r="8" spans="1:22" x14ac:dyDescent="0.25">
      <c r="A8" s="1">
        <v>42339</v>
      </c>
      <c r="B8">
        <v>-17.5</v>
      </c>
      <c r="C8">
        <v>-965.00000000000023</v>
      </c>
      <c r="D8">
        <v>-17.5</v>
      </c>
      <c r="I8" s="1">
        <v>42339</v>
      </c>
      <c r="J8">
        <v>-17.5</v>
      </c>
      <c r="L8" s="1">
        <v>42339</v>
      </c>
      <c r="M8">
        <v>-17.5</v>
      </c>
      <c r="O8" s="1">
        <v>42339</v>
      </c>
      <c r="P8">
        <v>-17.5</v>
      </c>
      <c r="R8" s="1">
        <v>42339</v>
      </c>
      <c r="S8">
        <v>-17.5</v>
      </c>
      <c r="U8" s="1">
        <v>42339</v>
      </c>
      <c r="V8">
        <v>-17.5</v>
      </c>
    </row>
    <row r="9" spans="1:22" x14ac:dyDescent="0.25">
      <c r="A9" s="1">
        <v>42373</v>
      </c>
      <c r="B9">
        <v>-17.5</v>
      </c>
      <c r="C9">
        <v>-953.00000000000023</v>
      </c>
      <c r="D9">
        <v>-23.5</v>
      </c>
      <c r="I9" s="1">
        <v>42373</v>
      </c>
      <c r="J9">
        <v>-17.5</v>
      </c>
      <c r="L9" s="1">
        <v>42373</v>
      </c>
      <c r="M9">
        <v>-17.5</v>
      </c>
      <c r="O9" s="1">
        <v>42373</v>
      </c>
      <c r="P9">
        <v>-17.5</v>
      </c>
      <c r="R9" s="1">
        <v>42373</v>
      </c>
      <c r="S9">
        <v>-17.5</v>
      </c>
      <c r="U9" s="1">
        <v>42373</v>
      </c>
      <c r="V9">
        <v>-17.5</v>
      </c>
    </row>
    <row r="10" spans="1:22" x14ac:dyDescent="0.25">
      <c r="A10" s="1">
        <v>42401</v>
      </c>
      <c r="B10">
        <v>-18</v>
      </c>
      <c r="C10">
        <v>-940.00000000000023</v>
      </c>
      <c r="D10">
        <v>-30</v>
      </c>
      <c r="I10" s="1">
        <v>42401</v>
      </c>
      <c r="J10">
        <v>-18</v>
      </c>
      <c r="L10" s="1">
        <v>42401</v>
      </c>
      <c r="M10">
        <v>-18</v>
      </c>
      <c r="O10" s="1">
        <v>42401</v>
      </c>
      <c r="P10">
        <v>-18</v>
      </c>
      <c r="R10" s="1">
        <v>42401</v>
      </c>
      <c r="S10">
        <v>-18</v>
      </c>
      <c r="U10" s="1">
        <v>42401</v>
      </c>
      <c r="V10">
        <v>-18</v>
      </c>
    </row>
    <row r="11" spans="1:22" x14ac:dyDescent="0.25">
      <c r="A11" s="1">
        <v>42430</v>
      </c>
      <c r="B11">
        <v>-17.5</v>
      </c>
      <c r="C11">
        <v>-927.00000000000023</v>
      </c>
      <c r="D11">
        <v>-36.5</v>
      </c>
      <c r="I11" s="1">
        <v>42430</v>
      </c>
      <c r="J11">
        <v>-17.5</v>
      </c>
      <c r="L11" s="1">
        <v>42430</v>
      </c>
      <c r="M11">
        <v>-17.5</v>
      </c>
      <c r="O11" s="1">
        <v>42430</v>
      </c>
      <c r="P11">
        <v>-17.5</v>
      </c>
      <c r="R11" s="1">
        <v>42430</v>
      </c>
      <c r="S11">
        <v>-17.5</v>
      </c>
      <c r="U11" s="1">
        <v>42430</v>
      </c>
      <c r="V11">
        <v>-17.5</v>
      </c>
    </row>
    <row r="12" spans="1:22" x14ac:dyDescent="0.25">
      <c r="A12" s="1">
        <v>42461</v>
      </c>
      <c r="B12">
        <v>-17.5</v>
      </c>
      <c r="C12">
        <v>-914.00000000000023</v>
      </c>
      <c r="D12">
        <v>-43</v>
      </c>
      <c r="I12" s="1">
        <v>42430</v>
      </c>
      <c r="J12">
        <v>-927.00000000000023</v>
      </c>
      <c r="L12" s="1">
        <v>42461</v>
      </c>
      <c r="M12">
        <v>-17.5</v>
      </c>
      <c r="O12" s="1">
        <v>42461</v>
      </c>
      <c r="P12">
        <v>-17.5</v>
      </c>
      <c r="R12" s="1">
        <v>42461</v>
      </c>
      <c r="S12">
        <v>-17.5</v>
      </c>
      <c r="U12" s="1">
        <v>42461</v>
      </c>
      <c r="V12">
        <v>-17.5</v>
      </c>
    </row>
    <row r="13" spans="1:22" x14ac:dyDescent="0.25">
      <c r="A13" s="1">
        <v>42492</v>
      </c>
      <c r="B13">
        <v>-17.5</v>
      </c>
      <c r="C13">
        <v>-901.00000000000023</v>
      </c>
      <c r="D13">
        <v>-49.5</v>
      </c>
      <c r="L13" s="1">
        <v>42492</v>
      </c>
      <c r="M13">
        <v>-17.5</v>
      </c>
      <c r="O13" s="1">
        <v>42492</v>
      </c>
      <c r="P13">
        <v>-17.5</v>
      </c>
      <c r="R13" s="1">
        <v>42492</v>
      </c>
      <c r="S13">
        <v>-17.5</v>
      </c>
      <c r="U13" s="1">
        <v>42492</v>
      </c>
      <c r="V13">
        <v>-17.5</v>
      </c>
    </row>
    <row r="14" spans="1:22" x14ac:dyDescent="0.25">
      <c r="A14" s="1">
        <v>42522</v>
      </c>
      <c r="B14">
        <v>-17.5</v>
      </c>
      <c r="C14">
        <v>-887.00000000000023</v>
      </c>
      <c r="D14">
        <v>-56.5</v>
      </c>
      <c r="L14" s="1">
        <v>42522</v>
      </c>
      <c r="M14">
        <v>-17.5</v>
      </c>
      <c r="O14" s="1">
        <v>42522</v>
      </c>
      <c r="P14">
        <v>-17.5</v>
      </c>
      <c r="R14" s="1">
        <v>42522</v>
      </c>
      <c r="S14">
        <v>-17.5</v>
      </c>
      <c r="U14" s="1">
        <v>42522</v>
      </c>
      <c r="V14">
        <v>-17.5</v>
      </c>
    </row>
    <row r="15" spans="1:22" x14ac:dyDescent="0.25">
      <c r="A15" s="1">
        <v>42552</v>
      </c>
      <c r="B15">
        <v>-17.5</v>
      </c>
      <c r="C15">
        <v>-873.00000000000023</v>
      </c>
      <c r="D15">
        <v>-63.5</v>
      </c>
      <c r="L15" s="1">
        <v>42552</v>
      </c>
      <c r="M15">
        <v>-17.5</v>
      </c>
      <c r="O15" s="1">
        <v>42552</v>
      </c>
      <c r="P15">
        <v>-17.5</v>
      </c>
      <c r="R15" s="1">
        <v>42552</v>
      </c>
      <c r="S15">
        <v>-17.5</v>
      </c>
      <c r="U15" s="1">
        <v>42552</v>
      </c>
      <c r="V15">
        <v>-17.5</v>
      </c>
    </row>
    <row r="16" spans="1:22" x14ac:dyDescent="0.25">
      <c r="A16" s="1">
        <v>42583</v>
      </c>
      <c r="B16">
        <v>-17.5</v>
      </c>
      <c r="C16">
        <v>-859.00000000000023</v>
      </c>
      <c r="D16">
        <v>-70.5</v>
      </c>
      <c r="L16" s="1">
        <v>42583</v>
      </c>
      <c r="M16">
        <v>-17.5</v>
      </c>
      <c r="O16" s="1">
        <v>42583</v>
      </c>
      <c r="P16">
        <v>-17.5</v>
      </c>
      <c r="R16" s="1">
        <v>42583</v>
      </c>
      <c r="S16">
        <v>-17.5</v>
      </c>
      <c r="U16" s="1">
        <v>42583</v>
      </c>
      <c r="V16">
        <v>-17.5</v>
      </c>
    </row>
    <row r="17" spans="1:22" x14ac:dyDescent="0.25">
      <c r="A17" s="1">
        <v>42614</v>
      </c>
      <c r="B17">
        <v>-17.5</v>
      </c>
      <c r="C17">
        <v>-844.00000000000023</v>
      </c>
      <c r="D17">
        <v>-78</v>
      </c>
      <c r="L17" s="1">
        <v>42614</v>
      </c>
      <c r="M17">
        <v>-17.5</v>
      </c>
      <c r="O17" s="1">
        <v>42614</v>
      </c>
      <c r="P17">
        <v>-17.5</v>
      </c>
      <c r="R17" s="1">
        <v>42614</v>
      </c>
      <c r="S17">
        <v>-17.5</v>
      </c>
      <c r="U17" s="1">
        <v>42614</v>
      </c>
      <c r="V17">
        <v>-17.5</v>
      </c>
    </row>
    <row r="18" spans="1:22" x14ac:dyDescent="0.25">
      <c r="A18" s="1">
        <v>42646</v>
      </c>
      <c r="B18">
        <v>-17.5</v>
      </c>
      <c r="C18">
        <v>-829.00000000000023</v>
      </c>
      <c r="D18">
        <v>-85.5</v>
      </c>
      <c r="L18" s="1">
        <v>42614</v>
      </c>
      <c r="M18">
        <v>-844.00000000000023</v>
      </c>
      <c r="O18" s="1">
        <v>42646</v>
      </c>
      <c r="P18">
        <v>-17.5</v>
      </c>
      <c r="R18" s="1">
        <v>42646</v>
      </c>
      <c r="S18">
        <v>-17.5</v>
      </c>
      <c r="U18" s="1">
        <v>42646</v>
      </c>
      <c r="V18">
        <v>-17.5</v>
      </c>
    </row>
    <row r="19" spans="1:22" x14ac:dyDescent="0.25">
      <c r="A19" s="1">
        <v>42675</v>
      </c>
      <c r="B19">
        <v>-17.5</v>
      </c>
      <c r="C19">
        <v>-814.00000000000023</v>
      </c>
      <c r="D19">
        <v>-93</v>
      </c>
      <c r="O19" s="1">
        <v>42675</v>
      </c>
      <c r="P19">
        <v>-17.5</v>
      </c>
      <c r="R19" s="1">
        <v>42675</v>
      </c>
      <c r="S19">
        <v>-17.5</v>
      </c>
      <c r="U19" s="1">
        <v>42675</v>
      </c>
      <c r="V19">
        <v>-17.5</v>
      </c>
    </row>
    <row r="20" spans="1:22" x14ac:dyDescent="0.25">
      <c r="A20" s="1">
        <v>42705</v>
      </c>
      <c r="B20">
        <v>-17.5</v>
      </c>
      <c r="C20">
        <v>-798.00000000000023</v>
      </c>
      <c r="D20">
        <v>-101</v>
      </c>
      <c r="O20" s="1">
        <v>42705</v>
      </c>
      <c r="P20">
        <v>-17.5</v>
      </c>
      <c r="R20" s="1">
        <v>42705</v>
      </c>
      <c r="S20">
        <v>-17.5</v>
      </c>
      <c r="U20" s="1">
        <v>42705</v>
      </c>
      <c r="V20">
        <v>-17.5</v>
      </c>
    </row>
    <row r="21" spans="1:22" x14ac:dyDescent="0.25">
      <c r="A21" s="1">
        <v>42737</v>
      </c>
      <c r="B21">
        <v>-17.5</v>
      </c>
      <c r="C21">
        <v>-782.00000000000023</v>
      </c>
      <c r="D21">
        <v>-109</v>
      </c>
      <c r="O21" s="1">
        <v>42737</v>
      </c>
      <c r="P21">
        <v>-17.5</v>
      </c>
      <c r="R21" s="1">
        <v>42737</v>
      </c>
      <c r="S21">
        <v>-17.5</v>
      </c>
      <c r="U21" s="1">
        <v>42737</v>
      </c>
      <c r="V21">
        <v>-17.5</v>
      </c>
    </row>
    <row r="22" spans="1:22" x14ac:dyDescent="0.25">
      <c r="A22" s="1">
        <v>42767</v>
      </c>
      <c r="B22">
        <v>-17.5</v>
      </c>
      <c r="C22">
        <v>-765.00000000000023</v>
      </c>
      <c r="D22">
        <v>-117.5</v>
      </c>
      <c r="O22" s="1">
        <v>42767</v>
      </c>
      <c r="P22">
        <v>-17.5</v>
      </c>
      <c r="R22" s="1">
        <v>42767</v>
      </c>
      <c r="S22">
        <v>-17.5</v>
      </c>
      <c r="U22" s="1">
        <v>42767</v>
      </c>
      <c r="V22">
        <v>-17.5</v>
      </c>
    </row>
    <row r="23" spans="1:22" x14ac:dyDescent="0.25">
      <c r="A23" s="1">
        <v>42795</v>
      </c>
      <c r="B23">
        <v>-17.5</v>
      </c>
      <c r="C23">
        <v>-748.00000000000023</v>
      </c>
      <c r="D23">
        <v>-126</v>
      </c>
      <c r="O23" s="1">
        <v>42795</v>
      </c>
      <c r="P23">
        <v>-17.5</v>
      </c>
      <c r="R23" s="1">
        <v>42795</v>
      </c>
      <c r="S23">
        <v>-17.5</v>
      </c>
      <c r="U23" s="1">
        <v>42795</v>
      </c>
      <c r="V23">
        <v>-17.5</v>
      </c>
    </row>
    <row r="24" spans="1:22" x14ac:dyDescent="0.25">
      <c r="A24" s="1">
        <v>42828</v>
      </c>
      <c r="B24">
        <v>-17.5</v>
      </c>
      <c r="C24">
        <v>-731.00000000000023</v>
      </c>
      <c r="D24">
        <v>-134.5</v>
      </c>
      <c r="O24" s="1">
        <v>42828</v>
      </c>
      <c r="P24">
        <v>-17.5</v>
      </c>
      <c r="R24" s="1">
        <v>42828</v>
      </c>
      <c r="S24">
        <v>-17.5</v>
      </c>
      <c r="U24" s="1">
        <v>42828</v>
      </c>
      <c r="V24">
        <v>-17.5</v>
      </c>
    </row>
    <row r="25" spans="1:22" x14ac:dyDescent="0.25">
      <c r="A25" s="1">
        <v>42857</v>
      </c>
      <c r="B25">
        <v>-17.5</v>
      </c>
      <c r="C25">
        <v>-713.00000000000023</v>
      </c>
      <c r="D25">
        <v>-143.5</v>
      </c>
      <c r="O25" s="1">
        <v>42857</v>
      </c>
      <c r="P25">
        <v>-17.5</v>
      </c>
      <c r="R25" s="1">
        <v>42857</v>
      </c>
      <c r="S25">
        <v>-17.5</v>
      </c>
      <c r="U25" s="1">
        <v>42857</v>
      </c>
      <c r="V25">
        <v>-17.5</v>
      </c>
    </row>
    <row r="26" spans="1:22" x14ac:dyDescent="0.25">
      <c r="A26" s="1">
        <v>42887</v>
      </c>
      <c r="B26">
        <v>-17.5</v>
      </c>
      <c r="C26">
        <v>-695.00000000000023</v>
      </c>
      <c r="D26">
        <v>-152.5</v>
      </c>
      <c r="O26" s="1">
        <v>42887</v>
      </c>
      <c r="P26">
        <v>-17.5</v>
      </c>
      <c r="R26" s="1">
        <v>42887</v>
      </c>
      <c r="S26">
        <v>-17.5</v>
      </c>
      <c r="U26" s="1">
        <v>42887</v>
      </c>
      <c r="V26">
        <v>-17.5</v>
      </c>
    </row>
    <row r="27" spans="1:22" x14ac:dyDescent="0.25">
      <c r="A27" s="1">
        <v>42919</v>
      </c>
      <c r="B27">
        <v>-17.5</v>
      </c>
      <c r="C27">
        <v>-676.00000000000023</v>
      </c>
      <c r="D27">
        <v>-162</v>
      </c>
      <c r="O27" s="1">
        <v>42919</v>
      </c>
      <c r="P27">
        <v>-17.5</v>
      </c>
      <c r="R27" s="1">
        <v>42919</v>
      </c>
      <c r="S27">
        <v>-17.5</v>
      </c>
      <c r="U27" s="1">
        <v>42919</v>
      </c>
      <c r="V27">
        <v>-17.5</v>
      </c>
    </row>
    <row r="28" spans="1:22" x14ac:dyDescent="0.25">
      <c r="A28" s="1">
        <v>42948</v>
      </c>
      <c r="B28">
        <v>-17.5</v>
      </c>
      <c r="C28">
        <v>-657.00000000000023</v>
      </c>
      <c r="D28">
        <v>-171.5</v>
      </c>
      <c r="O28" s="1">
        <v>42948</v>
      </c>
      <c r="P28">
        <v>-17.5</v>
      </c>
      <c r="R28" s="1">
        <v>42948</v>
      </c>
      <c r="S28">
        <v>-17.5</v>
      </c>
      <c r="U28" s="1">
        <v>42948</v>
      </c>
      <c r="V28">
        <v>-17.5</v>
      </c>
    </row>
    <row r="29" spans="1:22" x14ac:dyDescent="0.25">
      <c r="A29" s="1">
        <v>42979</v>
      </c>
      <c r="B29">
        <v>-18</v>
      </c>
      <c r="C29">
        <v>-637.00000000000023</v>
      </c>
      <c r="D29">
        <v>-181.5</v>
      </c>
      <c r="O29" s="1">
        <v>42979</v>
      </c>
      <c r="P29">
        <v>-18</v>
      </c>
      <c r="R29" s="1">
        <v>42979</v>
      </c>
      <c r="S29">
        <v>-18</v>
      </c>
      <c r="U29" s="1">
        <v>42979</v>
      </c>
      <c r="V29">
        <v>-18</v>
      </c>
    </row>
    <row r="30" spans="1:22" x14ac:dyDescent="0.25">
      <c r="A30" s="1">
        <v>43010</v>
      </c>
      <c r="B30">
        <v>-17.5</v>
      </c>
      <c r="C30">
        <v>-617.00000000000023</v>
      </c>
      <c r="D30">
        <v>-191.5</v>
      </c>
      <c r="O30" s="1">
        <v>42979</v>
      </c>
      <c r="P30">
        <v>-637.00000000000023</v>
      </c>
      <c r="R30" s="1">
        <v>43010</v>
      </c>
      <c r="S30">
        <v>-17.5</v>
      </c>
      <c r="U30" s="1">
        <v>43010</v>
      </c>
      <c r="V30">
        <v>-17.5</v>
      </c>
    </row>
    <row r="31" spans="1:22" x14ac:dyDescent="0.25">
      <c r="A31" s="1">
        <v>43040</v>
      </c>
      <c r="B31">
        <v>-17.5</v>
      </c>
      <c r="C31">
        <v>-597.00000000000023</v>
      </c>
      <c r="D31">
        <v>-201.5</v>
      </c>
      <c r="O31" s="1"/>
      <c r="R31" s="1">
        <v>43040</v>
      </c>
      <c r="S31">
        <v>-17.5</v>
      </c>
      <c r="U31" s="1">
        <v>43040</v>
      </c>
      <c r="V31">
        <v>-17.5</v>
      </c>
    </row>
    <row r="32" spans="1:22" x14ac:dyDescent="0.25">
      <c r="A32" s="1">
        <v>43070</v>
      </c>
      <c r="B32">
        <v>-17.5</v>
      </c>
      <c r="C32">
        <v>-576.00000000000023</v>
      </c>
      <c r="D32">
        <v>-212</v>
      </c>
      <c r="O32" s="1"/>
      <c r="R32" s="1">
        <v>43070</v>
      </c>
      <c r="S32">
        <v>-17.5</v>
      </c>
      <c r="U32" s="1">
        <v>43070</v>
      </c>
      <c r="V32">
        <v>-17.5</v>
      </c>
    </row>
    <row r="33" spans="1:22" x14ac:dyDescent="0.25">
      <c r="A33" s="1">
        <v>43102</v>
      </c>
      <c r="B33">
        <v>-17.5</v>
      </c>
      <c r="C33">
        <v>-555.00000000000023</v>
      </c>
      <c r="D33">
        <v>-222.5</v>
      </c>
      <c r="O33" s="1"/>
      <c r="R33" s="1">
        <v>43102</v>
      </c>
      <c r="S33">
        <v>-17.5</v>
      </c>
      <c r="U33" s="1">
        <v>43102</v>
      </c>
      <c r="V33">
        <v>-17.5</v>
      </c>
    </row>
    <row r="34" spans="1:22" x14ac:dyDescent="0.25">
      <c r="A34" s="1">
        <v>43132</v>
      </c>
      <c r="B34">
        <v>-17.5</v>
      </c>
      <c r="C34">
        <v>-533.00000000000023</v>
      </c>
      <c r="D34">
        <v>-233.5</v>
      </c>
      <c r="O34" s="1"/>
      <c r="R34" s="1">
        <v>43132</v>
      </c>
      <c r="S34">
        <v>-17.5</v>
      </c>
      <c r="U34" s="1">
        <v>43132</v>
      </c>
      <c r="V34">
        <v>-17.5</v>
      </c>
    </row>
    <row r="35" spans="1:22" x14ac:dyDescent="0.25">
      <c r="A35" s="1">
        <v>43160</v>
      </c>
      <c r="B35">
        <v>-17.5</v>
      </c>
      <c r="C35">
        <v>-511.00000000000023</v>
      </c>
      <c r="D35">
        <v>-244.5</v>
      </c>
      <c r="O35" s="1"/>
      <c r="R35" s="1">
        <v>43160</v>
      </c>
      <c r="S35">
        <v>-17.5</v>
      </c>
      <c r="U35" s="1">
        <v>43160</v>
      </c>
      <c r="V35">
        <v>-17.5</v>
      </c>
    </row>
    <row r="36" spans="1:22" x14ac:dyDescent="0.25">
      <c r="A36" s="1">
        <v>43193</v>
      </c>
      <c r="B36">
        <v>-17.5</v>
      </c>
      <c r="C36">
        <v>-488.00000000000023</v>
      </c>
      <c r="D36">
        <v>-256</v>
      </c>
      <c r="O36" s="1"/>
      <c r="R36" s="1">
        <v>43193</v>
      </c>
      <c r="S36">
        <v>-17.5</v>
      </c>
      <c r="U36" s="1">
        <v>43193</v>
      </c>
      <c r="V36">
        <v>-17.5</v>
      </c>
    </row>
    <row r="37" spans="1:22" x14ac:dyDescent="0.25">
      <c r="A37" s="1">
        <v>43222</v>
      </c>
      <c r="B37">
        <v>-18</v>
      </c>
      <c r="C37">
        <v>-464.00000000000023</v>
      </c>
      <c r="D37">
        <v>-268</v>
      </c>
      <c r="O37" s="1"/>
      <c r="R37" s="1">
        <v>43222</v>
      </c>
      <c r="S37">
        <v>-18</v>
      </c>
      <c r="U37" s="1">
        <v>43222</v>
      </c>
      <c r="V37">
        <v>-18</v>
      </c>
    </row>
    <row r="38" spans="1:22" x14ac:dyDescent="0.25">
      <c r="A38" s="1">
        <v>43252</v>
      </c>
      <c r="B38">
        <v>-17.5</v>
      </c>
      <c r="C38">
        <v>-440.00000000000023</v>
      </c>
      <c r="D38">
        <v>-280</v>
      </c>
      <c r="O38" s="1"/>
      <c r="R38" s="1">
        <v>43252</v>
      </c>
      <c r="S38">
        <v>-17.5</v>
      </c>
      <c r="U38" s="1">
        <v>43252</v>
      </c>
      <c r="V38">
        <v>-17.5</v>
      </c>
    </row>
    <row r="39" spans="1:22" x14ac:dyDescent="0.25">
      <c r="A39" s="1">
        <v>43283</v>
      </c>
      <c r="B39">
        <v>-17.5</v>
      </c>
      <c r="C39">
        <v>-415.00000000000023</v>
      </c>
      <c r="D39">
        <v>-292.5</v>
      </c>
      <c r="O39" s="1"/>
      <c r="R39" s="1">
        <v>43283</v>
      </c>
      <c r="S39">
        <v>-17.5</v>
      </c>
      <c r="U39" s="1">
        <v>43283</v>
      </c>
      <c r="V39">
        <v>-17.5</v>
      </c>
    </row>
    <row r="40" spans="1:22" x14ac:dyDescent="0.25">
      <c r="A40" s="1">
        <v>43313</v>
      </c>
      <c r="B40">
        <v>-17.5</v>
      </c>
      <c r="C40">
        <v>-390.00000000000023</v>
      </c>
      <c r="D40">
        <v>-305</v>
      </c>
      <c r="O40" s="1"/>
      <c r="R40" s="1">
        <v>43313</v>
      </c>
      <c r="S40">
        <v>-17.5</v>
      </c>
      <c r="U40" s="1">
        <v>43313</v>
      </c>
      <c r="V40">
        <v>-17.5</v>
      </c>
    </row>
    <row r="41" spans="1:22" x14ac:dyDescent="0.25">
      <c r="A41" s="1">
        <v>43346</v>
      </c>
      <c r="B41">
        <v>-17.5</v>
      </c>
      <c r="C41">
        <v>-364.00000000000023</v>
      </c>
      <c r="D41">
        <v>-318</v>
      </c>
      <c r="O41" s="1"/>
      <c r="R41" s="1">
        <v>43346</v>
      </c>
      <c r="S41">
        <v>-17.5</v>
      </c>
      <c r="U41" s="1">
        <v>43346</v>
      </c>
      <c r="V41">
        <v>-17.5</v>
      </c>
    </row>
    <row r="42" spans="1:22" x14ac:dyDescent="0.25">
      <c r="A42" s="1">
        <v>43374</v>
      </c>
      <c r="B42">
        <v>-17.5</v>
      </c>
      <c r="C42">
        <v>-338.00000000000023</v>
      </c>
      <c r="D42">
        <v>-331</v>
      </c>
      <c r="O42" s="1"/>
      <c r="R42" s="1">
        <v>43346</v>
      </c>
      <c r="S42">
        <v>-364.00000000000023</v>
      </c>
      <c r="U42" s="1">
        <v>43374</v>
      </c>
      <c r="V42">
        <v>-17.5</v>
      </c>
    </row>
    <row r="43" spans="1:22" x14ac:dyDescent="0.25">
      <c r="A43" s="1">
        <v>43405</v>
      </c>
      <c r="B43">
        <v>-17.5</v>
      </c>
      <c r="C43">
        <v>-311.00000000000023</v>
      </c>
      <c r="D43">
        <v>-344.5</v>
      </c>
      <c r="R43" s="1"/>
      <c r="U43" s="1">
        <v>43405</v>
      </c>
      <c r="V43">
        <v>-17.5</v>
      </c>
    </row>
    <row r="44" spans="1:22" x14ac:dyDescent="0.25">
      <c r="A44" s="1">
        <v>43437</v>
      </c>
      <c r="B44">
        <v>-17.5</v>
      </c>
      <c r="C44">
        <v>-283.00000000000023</v>
      </c>
      <c r="D44">
        <v>-358.5</v>
      </c>
      <c r="R44" s="1"/>
      <c r="U44" s="1">
        <v>43437</v>
      </c>
      <c r="V44">
        <v>-17.5</v>
      </c>
    </row>
    <row r="45" spans="1:22" x14ac:dyDescent="0.25">
      <c r="A45" s="1">
        <v>43467</v>
      </c>
      <c r="B45">
        <v>-17.5</v>
      </c>
      <c r="C45">
        <v>-255.00000000000023</v>
      </c>
      <c r="D45">
        <v>-372.5</v>
      </c>
      <c r="R45" s="1"/>
      <c r="U45" s="1">
        <v>43467</v>
      </c>
      <c r="V45">
        <v>-17.5</v>
      </c>
    </row>
    <row r="46" spans="1:22" x14ac:dyDescent="0.25">
      <c r="A46" s="1">
        <v>43497</v>
      </c>
      <c r="B46">
        <v>-17.5</v>
      </c>
      <c r="C46">
        <v>-226.00000000000023</v>
      </c>
      <c r="D46">
        <v>-387</v>
      </c>
      <c r="R46" s="1"/>
      <c r="U46" s="1">
        <v>43497</v>
      </c>
      <c r="V46">
        <v>-17.5</v>
      </c>
    </row>
    <row r="47" spans="1:22" x14ac:dyDescent="0.25">
      <c r="A47" s="1">
        <v>43525</v>
      </c>
      <c r="B47">
        <v>-17.5</v>
      </c>
      <c r="C47">
        <v>-196.00000000000023</v>
      </c>
      <c r="D47">
        <v>-402</v>
      </c>
      <c r="R47" s="1"/>
      <c r="U47" s="1">
        <v>43525</v>
      </c>
      <c r="V47">
        <v>-17.5</v>
      </c>
    </row>
    <row r="48" spans="1:22" x14ac:dyDescent="0.25">
      <c r="A48" s="1">
        <v>43556</v>
      </c>
      <c r="B48">
        <v>-17.5</v>
      </c>
      <c r="C48">
        <v>-166.00000000000023</v>
      </c>
      <c r="D48">
        <v>-417</v>
      </c>
      <c r="R48" s="1"/>
      <c r="U48" s="1">
        <v>43556</v>
      </c>
      <c r="V48">
        <v>-17.5</v>
      </c>
    </row>
    <row r="49" spans="1:22" x14ac:dyDescent="0.25">
      <c r="A49" s="1">
        <v>43587</v>
      </c>
      <c r="B49">
        <v>-17.5</v>
      </c>
      <c r="C49">
        <v>-135.00000000000023</v>
      </c>
      <c r="D49">
        <v>-432.5</v>
      </c>
      <c r="R49" s="1"/>
      <c r="U49" s="1">
        <v>43587</v>
      </c>
      <c r="V49">
        <v>-17.5</v>
      </c>
    </row>
    <row r="50" spans="1:22" x14ac:dyDescent="0.25">
      <c r="A50" s="1">
        <v>43619</v>
      </c>
      <c r="B50">
        <v>-17.5</v>
      </c>
      <c r="C50">
        <v>-103.00000000000023</v>
      </c>
      <c r="D50">
        <v>-448.5</v>
      </c>
      <c r="R50" s="1"/>
      <c r="U50" s="1">
        <v>43619</v>
      </c>
      <c r="V50">
        <v>-17.5</v>
      </c>
    </row>
    <row r="51" spans="1:22" x14ac:dyDescent="0.25">
      <c r="A51" s="1">
        <v>43647</v>
      </c>
      <c r="B51">
        <v>-17.5</v>
      </c>
      <c r="C51">
        <v>-70.000000000000227</v>
      </c>
      <c r="D51">
        <v>-465</v>
      </c>
      <c r="R51" s="1"/>
      <c r="U51" s="1">
        <v>43647</v>
      </c>
      <c r="V51">
        <v>-17.5</v>
      </c>
    </row>
    <row r="52" spans="1:22" x14ac:dyDescent="0.25">
      <c r="A52" s="1">
        <v>43678</v>
      </c>
      <c r="B52">
        <v>-17.5</v>
      </c>
      <c r="C52">
        <v>-37.000000000000227</v>
      </c>
      <c r="D52">
        <v>-481.5</v>
      </c>
      <c r="R52" s="1"/>
      <c r="U52" s="1">
        <v>43678</v>
      </c>
      <c r="V52">
        <v>-17.5</v>
      </c>
    </row>
    <row r="53" spans="1:22" x14ac:dyDescent="0.25">
      <c r="A53" s="1">
        <v>43710</v>
      </c>
      <c r="B53">
        <v>-18.5</v>
      </c>
      <c r="C53" s="9">
        <v>0</v>
      </c>
      <c r="D53">
        <v>-500</v>
      </c>
      <c r="R53" s="1"/>
      <c r="U53" s="1">
        <v>43710</v>
      </c>
      <c r="V53">
        <v>-18.5</v>
      </c>
    </row>
    <row r="54" spans="1:22" x14ac:dyDescent="0.25">
      <c r="S54" s="9"/>
      <c r="U54">
        <v>43710</v>
      </c>
      <c r="V54" s="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opLeftCell="C21" workbookViewId="0">
      <selection activeCell="I6" sqref="I6:I54"/>
    </sheetView>
  </sheetViews>
  <sheetFormatPr defaultRowHeight="15" x14ac:dyDescent="0.25"/>
  <cols>
    <col min="3" max="3" width="13.28515625" bestFit="1" customWidth="1"/>
    <col min="4" max="4" width="8.85546875" customWidth="1"/>
    <col min="5" max="5" width="17" bestFit="1" customWidth="1"/>
    <col min="6" max="6" width="17" customWidth="1"/>
    <col min="7" max="7" width="16.7109375" bestFit="1" customWidth="1"/>
    <col min="8" max="8" width="9.7109375" bestFit="1" customWidth="1"/>
    <col min="9" max="9" width="20.28515625" bestFit="1" customWidth="1"/>
    <col min="10" max="10" width="9.7109375" bestFit="1" customWidth="1"/>
  </cols>
  <sheetData>
    <row r="1" spans="1:20" x14ac:dyDescent="0.25">
      <c r="C1" t="s">
        <v>12</v>
      </c>
      <c r="D1">
        <v>399328</v>
      </c>
      <c r="E1" t="s">
        <v>16</v>
      </c>
      <c r="F1" s="1">
        <v>42244</v>
      </c>
    </row>
    <row r="2" spans="1:20" x14ac:dyDescent="0.25">
      <c r="C2" t="s">
        <v>4</v>
      </c>
      <c r="D2" s="4">
        <v>0.28399999999999997</v>
      </c>
      <c r="E2" t="s">
        <v>5</v>
      </c>
      <c r="F2">
        <v>50</v>
      </c>
    </row>
    <row r="3" spans="1:20" x14ac:dyDescent="0.25">
      <c r="C3" t="s">
        <v>13</v>
      </c>
      <c r="D3" s="8">
        <v>0.52449999999999997</v>
      </c>
      <c r="E3" t="s">
        <v>6</v>
      </c>
      <c r="F3">
        <v>50</v>
      </c>
    </row>
    <row r="4" spans="1:20" x14ac:dyDescent="0.25">
      <c r="C4" t="s">
        <v>14</v>
      </c>
      <c r="D4" s="4">
        <f>D2-D3</f>
        <v>-0.24049999999999999</v>
      </c>
    </row>
    <row r="5" spans="1:20" x14ac:dyDescent="0.25">
      <c r="E5" s="6" t="s">
        <v>7</v>
      </c>
      <c r="F5" s="6" t="s">
        <v>19</v>
      </c>
      <c r="G5" s="6" t="s">
        <v>8</v>
      </c>
      <c r="H5" s="6" t="s">
        <v>9</v>
      </c>
      <c r="I5" s="5" t="s">
        <v>10</v>
      </c>
    </row>
    <row r="6" spans="1:20" x14ac:dyDescent="0.25">
      <c r="A6" t="s">
        <v>0</v>
      </c>
      <c r="B6" s="3" t="s">
        <v>1</v>
      </c>
      <c r="C6" s="3" t="s">
        <v>2</v>
      </c>
      <c r="D6" s="3" t="s">
        <v>3</v>
      </c>
      <c r="E6" s="2">
        <v>0</v>
      </c>
      <c r="F6" s="2"/>
      <c r="G6" s="2">
        <v>0</v>
      </c>
      <c r="H6" s="2">
        <v>0</v>
      </c>
      <c r="I6" s="3">
        <f>SUM(C7:C54)*SUM(F2:F3)</f>
        <v>1000.0000000000002</v>
      </c>
    </row>
    <row r="7" spans="1:20" x14ac:dyDescent="0.25">
      <c r="A7" s="1">
        <v>42278</v>
      </c>
      <c r="B7" s="3">
        <v>0.37</v>
      </c>
      <c r="C7" s="3">
        <v>0.11</v>
      </c>
      <c r="D7" s="3">
        <v>0.26</v>
      </c>
      <c r="E7" s="3">
        <f>C7*$F$3*-1</f>
        <v>-5.5</v>
      </c>
      <c r="F7" s="3">
        <f>I6-I7+G7-G6</f>
        <v>18.5</v>
      </c>
      <c r="G7" s="3">
        <f>D7*$F$2</f>
        <v>13</v>
      </c>
      <c r="H7" s="3">
        <f>SUM(E7:G7)</f>
        <v>26</v>
      </c>
      <c r="I7" s="3">
        <f t="shared" ref="I7:I54" si="0">I6-C7*$F$2</f>
        <v>994.50000000000023</v>
      </c>
      <c r="O7" s="1"/>
      <c r="P7" s="3"/>
      <c r="Q7" s="3"/>
      <c r="R7" s="3"/>
    </row>
    <row r="8" spans="1:20" x14ac:dyDescent="0.25">
      <c r="A8" s="1">
        <v>42310</v>
      </c>
      <c r="B8" s="3">
        <v>0.35</v>
      </c>
      <c r="C8" s="3">
        <v>0.12</v>
      </c>
      <c r="D8" s="3">
        <v>0.23</v>
      </c>
      <c r="E8" s="3">
        <f t="shared" ref="E8:E54" si="1">C8*$F$3*-1+E7</f>
        <v>-11.5</v>
      </c>
      <c r="F8" s="3">
        <f t="shared" ref="F8:F54" si="2">I7-I8+G8-G7</f>
        <v>17.5</v>
      </c>
      <c r="G8" s="3">
        <f t="shared" ref="G8:G54" si="3">D8*$F$2+G7</f>
        <v>24.5</v>
      </c>
      <c r="H8" s="3">
        <f t="shared" ref="H8:H54" si="4">SUM(E8:G8)</f>
        <v>30.5</v>
      </c>
      <c r="I8" s="3">
        <f t="shared" si="0"/>
        <v>988.50000000000023</v>
      </c>
      <c r="O8" s="1"/>
      <c r="P8" s="3"/>
      <c r="Q8" s="3"/>
      <c r="R8" s="3"/>
      <c r="T8" s="3"/>
    </row>
    <row r="9" spans="1:20" x14ac:dyDescent="0.25">
      <c r="A9" s="1">
        <v>42339</v>
      </c>
      <c r="B9" s="3">
        <v>0.35</v>
      </c>
      <c r="C9" s="3">
        <v>0.12</v>
      </c>
      <c r="D9" s="3">
        <v>0.23</v>
      </c>
      <c r="E9" s="3">
        <f t="shared" si="1"/>
        <v>-17.5</v>
      </c>
      <c r="F9" s="3">
        <f t="shared" si="2"/>
        <v>17.5</v>
      </c>
      <c r="G9" s="3">
        <f t="shared" si="3"/>
        <v>36</v>
      </c>
      <c r="H9" s="3">
        <f t="shared" si="4"/>
        <v>36</v>
      </c>
      <c r="I9" s="3">
        <f t="shared" si="0"/>
        <v>982.50000000000023</v>
      </c>
      <c r="O9" s="1"/>
      <c r="P9" s="3"/>
      <c r="Q9" s="3"/>
      <c r="R9" s="3"/>
      <c r="T9" s="3"/>
    </row>
    <row r="10" spans="1:20" x14ac:dyDescent="0.25">
      <c r="A10" s="1">
        <v>42373</v>
      </c>
      <c r="B10" s="3">
        <v>0.35</v>
      </c>
      <c r="C10" s="3">
        <v>0.12</v>
      </c>
      <c r="D10" s="3">
        <v>0.23</v>
      </c>
      <c r="E10" s="3">
        <f t="shared" si="1"/>
        <v>-23.5</v>
      </c>
      <c r="F10" s="3">
        <f t="shared" si="2"/>
        <v>17.5</v>
      </c>
      <c r="G10" s="3">
        <f t="shared" si="3"/>
        <v>47.5</v>
      </c>
      <c r="H10" s="3">
        <f t="shared" si="4"/>
        <v>41.5</v>
      </c>
      <c r="I10" s="3">
        <f t="shared" si="0"/>
        <v>976.50000000000023</v>
      </c>
      <c r="O10" s="1"/>
      <c r="P10" s="3"/>
      <c r="Q10" s="3"/>
      <c r="R10" s="3"/>
      <c r="T10" s="3"/>
    </row>
    <row r="11" spans="1:20" x14ac:dyDescent="0.25">
      <c r="A11" s="1">
        <v>42401</v>
      </c>
      <c r="B11" s="3">
        <v>0.36</v>
      </c>
      <c r="C11" s="3">
        <v>0.13</v>
      </c>
      <c r="D11" s="3">
        <v>0.23</v>
      </c>
      <c r="E11" s="3">
        <f t="shared" si="1"/>
        <v>-30</v>
      </c>
      <c r="F11" s="3">
        <f t="shared" si="2"/>
        <v>18</v>
      </c>
      <c r="G11" s="3">
        <f t="shared" si="3"/>
        <v>59</v>
      </c>
      <c r="H11" s="3">
        <f t="shared" si="4"/>
        <v>47</v>
      </c>
      <c r="I11" s="3">
        <f t="shared" si="0"/>
        <v>970.00000000000023</v>
      </c>
      <c r="O11" s="1"/>
      <c r="P11" s="3"/>
      <c r="Q11" s="3"/>
      <c r="R11" s="3"/>
      <c r="T11" s="3"/>
    </row>
    <row r="12" spans="1:20" x14ac:dyDescent="0.25">
      <c r="A12" s="1">
        <v>42430</v>
      </c>
      <c r="B12" s="3">
        <v>0.35</v>
      </c>
      <c r="C12" s="3">
        <v>0.13</v>
      </c>
      <c r="D12" s="3">
        <v>0.22</v>
      </c>
      <c r="E12" s="3">
        <f t="shared" si="1"/>
        <v>-36.5</v>
      </c>
      <c r="F12" s="3">
        <f t="shared" si="2"/>
        <v>17.5</v>
      </c>
      <c r="G12" s="3">
        <f t="shared" si="3"/>
        <v>70</v>
      </c>
      <c r="H12" s="3">
        <f t="shared" si="4"/>
        <v>51</v>
      </c>
      <c r="I12" s="3">
        <f t="shared" si="0"/>
        <v>963.50000000000023</v>
      </c>
      <c r="O12" s="1"/>
      <c r="P12" s="3"/>
      <c r="Q12" s="3"/>
      <c r="R12" s="3"/>
      <c r="T12" s="3"/>
    </row>
    <row r="13" spans="1:20" x14ac:dyDescent="0.25">
      <c r="A13" s="1">
        <v>42461</v>
      </c>
      <c r="B13" s="3">
        <v>0.35</v>
      </c>
      <c r="C13" s="3">
        <v>0.13</v>
      </c>
      <c r="D13" s="3">
        <v>0.22</v>
      </c>
      <c r="E13" s="3">
        <f t="shared" si="1"/>
        <v>-43</v>
      </c>
      <c r="F13" s="3">
        <f t="shared" si="2"/>
        <v>17.5</v>
      </c>
      <c r="G13" s="3">
        <f t="shared" si="3"/>
        <v>81</v>
      </c>
      <c r="H13" s="3">
        <f t="shared" si="4"/>
        <v>55.5</v>
      </c>
      <c r="I13" s="3">
        <f t="shared" si="0"/>
        <v>957.00000000000023</v>
      </c>
      <c r="O13" s="1"/>
      <c r="P13" s="3"/>
      <c r="Q13" s="3"/>
      <c r="R13" s="3"/>
      <c r="T13" s="3"/>
    </row>
    <row r="14" spans="1:20" x14ac:dyDescent="0.25">
      <c r="A14" s="1">
        <v>42492</v>
      </c>
      <c r="B14" s="3">
        <v>0.35</v>
      </c>
      <c r="C14" s="3">
        <v>0.13</v>
      </c>
      <c r="D14" s="3">
        <v>0.22</v>
      </c>
      <c r="E14" s="3">
        <f t="shared" si="1"/>
        <v>-49.5</v>
      </c>
      <c r="F14" s="3">
        <f t="shared" si="2"/>
        <v>17.5</v>
      </c>
      <c r="G14" s="3">
        <f t="shared" si="3"/>
        <v>92</v>
      </c>
      <c r="H14" s="3">
        <f t="shared" si="4"/>
        <v>60</v>
      </c>
      <c r="I14" s="3">
        <f t="shared" si="0"/>
        <v>950.50000000000023</v>
      </c>
      <c r="O14" s="1"/>
      <c r="P14" s="3"/>
      <c r="Q14" s="3"/>
      <c r="R14" s="3"/>
      <c r="T14" s="3"/>
    </row>
    <row r="15" spans="1:20" x14ac:dyDescent="0.25">
      <c r="A15" s="1">
        <v>42522</v>
      </c>
      <c r="B15" s="3">
        <v>0.35</v>
      </c>
      <c r="C15" s="3">
        <v>0.14000000000000001</v>
      </c>
      <c r="D15" s="3">
        <v>0.21</v>
      </c>
      <c r="E15" s="3">
        <f t="shared" si="1"/>
        <v>-56.5</v>
      </c>
      <c r="F15" s="3">
        <f t="shared" si="2"/>
        <v>17.5</v>
      </c>
      <c r="G15" s="3">
        <f t="shared" si="3"/>
        <v>102.5</v>
      </c>
      <c r="H15" s="3">
        <f t="shared" si="4"/>
        <v>63.5</v>
      </c>
      <c r="I15" s="3">
        <f t="shared" si="0"/>
        <v>943.50000000000023</v>
      </c>
      <c r="O15" s="1"/>
      <c r="P15" s="3"/>
      <c r="Q15" s="3"/>
      <c r="R15" s="3"/>
      <c r="T15" s="3"/>
    </row>
    <row r="16" spans="1:20" x14ac:dyDescent="0.25">
      <c r="A16" s="1">
        <v>42552</v>
      </c>
      <c r="B16" s="3">
        <v>0.35</v>
      </c>
      <c r="C16" s="3">
        <v>0.14000000000000001</v>
      </c>
      <c r="D16" s="3">
        <v>0.21</v>
      </c>
      <c r="E16" s="3">
        <f t="shared" si="1"/>
        <v>-63.5</v>
      </c>
      <c r="F16" s="3">
        <f t="shared" si="2"/>
        <v>17.5</v>
      </c>
      <c r="G16" s="3">
        <f t="shared" si="3"/>
        <v>113</v>
      </c>
      <c r="H16" s="3">
        <f t="shared" si="4"/>
        <v>67</v>
      </c>
      <c r="I16" s="3">
        <f t="shared" si="0"/>
        <v>936.50000000000023</v>
      </c>
      <c r="O16" s="1"/>
      <c r="P16" s="3"/>
      <c r="Q16" s="3"/>
      <c r="R16" s="3"/>
      <c r="T16" s="3"/>
    </row>
    <row r="17" spans="1:20" x14ac:dyDescent="0.25">
      <c r="A17" s="1">
        <v>42583</v>
      </c>
      <c r="B17" s="3">
        <v>0.35</v>
      </c>
      <c r="C17" s="3">
        <v>0.14000000000000001</v>
      </c>
      <c r="D17" s="3">
        <v>0.21</v>
      </c>
      <c r="E17" s="3">
        <f t="shared" si="1"/>
        <v>-70.5</v>
      </c>
      <c r="F17" s="3">
        <f t="shared" si="2"/>
        <v>17.5</v>
      </c>
      <c r="G17" s="3">
        <f t="shared" si="3"/>
        <v>123.5</v>
      </c>
      <c r="H17" s="3">
        <f t="shared" si="4"/>
        <v>70.5</v>
      </c>
      <c r="I17" s="3">
        <f t="shared" si="0"/>
        <v>929.50000000000023</v>
      </c>
      <c r="O17" s="1"/>
      <c r="P17" s="3"/>
      <c r="Q17" s="3"/>
      <c r="R17" s="3"/>
      <c r="T17" s="3"/>
    </row>
    <row r="18" spans="1:20" x14ac:dyDescent="0.25">
      <c r="A18" s="1">
        <v>42614</v>
      </c>
      <c r="B18" s="3">
        <v>0.35</v>
      </c>
      <c r="C18" s="3">
        <v>0.15</v>
      </c>
      <c r="D18" s="3">
        <v>0.2</v>
      </c>
      <c r="E18" s="3">
        <f t="shared" si="1"/>
        <v>-78</v>
      </c>
      <c r="F18" s="3">
        <f t="shared" si="2"/>
        <v>17.5</v>
      </c>
      <c r="G18" s="3">
        <f t="shared" si="3"/>
        <v>133.5</v>
      </c>
      <c r="H18" s="3">
        <f t="shared" si="4"/>
        <v>73</v>
      </c>
      <c r="I18" s="3">
        <f t="shared" si="0"/>
        <v>922.00000000000023</v>
      </c>
      <c r="O18" s="1"/>
      <c r="P18" s="3"/>
      <c r="Q18" s="3"/>
      <c r="R18" s="3"/>
      <c r="T18" s="3"/>
    </row>
    <row r="19" spans="1:20" x14ac:dyDescent="0.25">
      <c r="A19" s="1">
        <v>42646</v>
      </c>
      <c r="B19" s="3">
        <v>0.35</v>
      </c>
      <c r="C19" s="3">
        <v>0.15</v>
      </c>
      <c r="D19" s="3">
        <v>0.2</v>
      </c>
      <c r="E19" s="3">
        <f t="shared" si="1"/>
        <v>-85.5</v>
      </c>
      <c r="F19" s="3">
        <f t="shared" si="2"/>
        <v>17.5</v>
      </c>
      <c r="G19" s="3">
        <f t="shared" si="3"/>
        <v>143.5</v>
      </c>
      <c r="H19" s="3">
        <f t="shared" si="4"/>
        <v>75.5</v>
      </c>
      <c r="I19" s="3">
        <f t="shared" si="0"/>
        <v>914.50000000000023</v>
      </c>
      <c r="O19" s="1"/>
      <c r="P19" s="3"/>
      <c r="Q19" s="3"/>
      <c r="R19" s="3"/>
      <c r="T19" s="3"/>
    </row>
    <row r="20" spans="1:20" x14ac:dyDescent="0.25">
      <c r="A20" s="1">
        <v>42675</v>
      </c>
      <c r="B20" s="3">
        <v>0.35</v>
      </c>
      <c r="C20" s="3">
        <v>0.15</v>
      </c>
      <c r="D20" s="3">
        <v>0.2</v>
      </c>
      <c r="E20" s="3">
        <f t="shared" si="1"/>
        <v>-93</v>
      </c>
      <c r="F20" s="3">
        <f t="shared" si="2"/>
        <v>17.5</v>
      </c>
      <c r="G20" s="3">
        <f t="shared" si="3"/>
        <v>153.5</v>
      </c>
      <c r="H20" s="3">
        <f t="shared" si="4"/>
        <v>78</v>
      </c>
      <c r="I20" s="3">
        <f t="shared" si="0"/>
        <v>907.00000000000023</v>
      </c>
      <c r="O20" s="1"/>
      <c r="P20" s="3"/>
      <c r="Q20" s="3"/>
      <c r="R20" s="3"/>
      <c r="T20" s="3"/>
    </row>
    <row r="21" spans="1:20" x14ac:dyDescent="0.25">
      <c r="A21" s="1">
        <v>42705</v>
      </c>
      <c r="B21" s="3">
        <v>0.35</v>
      </c>
      <c r="C21" s="3">
        <v>0.16</v>
      </c>
      <c r="D21" s="3">
        <v>0.19</v>
      </c>
      <c r="E21" s="3">
        <f t="shared" si="1"/>
        <v>-101</v>
      </c>
      <c r="F21" s="3">
        <f t="shared" si="2"/>
        <v>17.5</v>
      </c>
      <c r="G21" s="3">
        <f t="shared" si="3"/>
        <v>163</v>
      </c>
      <c r="H21" s="3">
        <f t="shared" si="4"/>
        <v>79.5</v>
      </c>
      <c r="I21" s="3">
        <f t="shared" si="0"/>
        <v>899.00000000000023</v>
      </c>
      <c r="O21" s="1"/>
      <c r="P21" s="3"/>
      <c r="Q21" s="3"/>
      <c r="R21" s="3"/>
      <c r="T21" s="3"/>
    </row>
    <row r="22" spans="1:20" x14ac:dyDescent="0.25">
      <c r="A22" s="1">
        <v>42737</v>
      </c>
      <c r="B22" s="3">
        <v>0.35</v>
      </c>
      <c r="C22" s="3">
        <v>0.16</v>
      </c>
      <c r="D22" s="3">
        <v>0.19</v>
      </c>
      <c r="E22" s="3">
        <f t="shared" si="1"/>
        <v>-109</v>
      </c>
      <c r="F22" s="3">
        <f t="shared" si="2"/>
        <v>17.5</v>
      </c>
      <c r="G22" s="3">
        <f t="shared" si="3"/>
        <v>172.5</v>
      </c>
      <c r="H22" s="3">
        <f t="shared" si="4"/>
        <v>81</v>
      </c>
      <c r="I22" s="3">
        <f t="shared" si="0"/>
        <v>891.00000000000023</v>
      </c>
      <c r="O22" s="1"/>
      <c r="P22" s="3"/>
      <c r="Q22" s="3"/>
      <c r="R22" s="3"/>
      <c r="T22" s="3"/>
    </row>
    <row r="23" spans="1:20" x14ac:dyDescent="0.25">
      <c r="A23" s="1">
        <v>42767</v>
      </c>
      <c r="B23" s="3">
        <v>0.35</v>
      </c>
      <c r="C23" s="3">
        <v>0.17</v>
      </c>
      <c r="D23" s="3">
        <v>0.18</v>
      </c>
      <c r="E23" s="3">
        <f t="shared" si="1"/>
        <v>-117.5</v>
      </c>
      <c r="F23" s="3">
        <f t="shared" si="2"/>
        <v>17.5</v>
      </c>
      <c r="G23" s="3">
        <f t="shared" si="3"/>
        <v>181.5</v>
      </c>
      <c r="H23" s="3">
        <f t="shared" si="4"/>
        <v>81.5</v>
      </c>
      <c r="I23" s="3">
        <f t="shared" si="0"/>
        <v>882.50000000000023</v>
      </c>
      <c r="O23" s="1"/>
      <c r="P23" s="3"/>
      <c r="Q23" s="3"/>
      <c r="R23" s="3"/>
      <c r="T23" s="3"/>
    </row>
    <row r="24" spans="1:20" x14ac:dyDescent="0.25">
      <c r="A24" s="1">
        <v>42795</v>
      </c>
      <c r="B24" s="3">
        <v>0.35</v>
      </c>
      <c r="C24" s="3">
        <v>0.17</v>
      </c>
      <c r="D24" s="3">
        <v>0.18</v>
      </c>
      <c r="E24" s="3">
        <f t="shared" si="1"/>
        <v>-126</v>
      </c>
      <c r="F24" s="3">
        <f t="shared" si="2"/>
        <v>17.5</v>
      </c>
      <c r="G24" s="3">
        <f t="shared" si="3"/>
        <v>190.5</v>
      </c>
      <c r="H24" s="3">
        <f t="shared" si="4"/>
        <v>82</v>
      </c>
      <c r="I24" s="3">
        <f t="shared" si="0"/>
        <v>874.00000000000023</v>
      </c>
      <c r="K24" t="s">
        <v>15</v>
      </c>
      <c r="O24" s="1"/>
      <c r="P24" s="3"/>
      <c r="Q24" s="3"/>
      <c r="R24" s="3"/>
      <c r="T24" s="3"/>
    </row>
    <row r="25" spans="1:20" x14ac:dyDescent="0.25">
      <c r="A25" s="1">
        <v>42828</v>
      </c>
      <c r="B25" s="3">
        <v>0.35</v>
      </c>
      <c r="C25" s="3">
        <v>0.17</v>
      </c>
      <c r="D25" s="3">
        <v>0.18</v>
      </c>
      <c r="E25" s="3">
        <f t="shared" si="1"/>
        <v>-134.5</v>
      </c>
      <c r="F25" s="3">
        <f t="shared" si="2"/>
        <v>17.5</v>
      </c>
      <c r="G25" s="3">
        <f t="shared" si="3"/>
        <v>199.5</v>
      </c>
      <c r="H25" s="3">
        <f t="shared" si="4"/>
        <v>82.5</v>
      </c>
      <c r="I25" s="3">
        <f t="shared" si="0"/>
        <v>865.50000000000023</v>
      </c>
      <c r="K25" t="s">
        <v>24</v>
      </c>
      <c r="L25" s="7">
        <f>'XIRR (50% default)'!G3</f>
        <v>8.351921737194061E-2</v>
      </c>
      <c r="O25" s="1"/>
      <c r="P25" s="3"/>
      <c r="Q25" s="3"/>
      <c r="R25" s="3"/>
      <c r="T25" s="3"/>
    </row>
    <row r="26" spans="1:20" x14ac:dyDescent="0.25">
      <c r="A26" s="1">
        <v>42857</v>
      </c>
      <c r="B26" s="3">
        <v>0.35</v>
      </c>
      <c r="C26" s="3">
        <v>0.18</v>
      </c>
      <c r="D26" s="3">
        <v>0.17</v>
      </c>
      <c r="E26" s="3">
        <f t="shared" si="1"/>
        <v>-143.5</v>
      </c>
      <c r="F26" s="3">
        <f t="shared" si="2"/>
        <v>17.5</v>
      </c>
      <c r="G26" s="3">
        <f t="shared" si="3"/>
        <v>208</v>
      </c>
      <c r="H26" s="3">
        <f t="shared" si="4"/>
        <v>82</v>
      </c>
      <c r="I26" s="3">
        <f t="shared" si="0"/>
        <v>856.50000000000023</v>
      </c>
      <c r="K26" t="s">
        <v>17</v>
      </c>
      <c r="L26" s="7">
        <f>'XIRR (50% default)'!J3</f>
        <v>6.9837990403175357E-2</v>
      </c>
      <c r="O26" s="1"/>
      <c r="P26" s="3"/>
      <c r="Q26" s="3"/>
      <c r="R26" s="3"/>
      <c r="T26" s="3"/>
    </row>
    <row r="27" spans="1:20" x14ac:dyDescent="0.25">
      <c r="A27" s="1">
        <v>42887</v>
      </c>
      <c r="B27" s="3">
        <v>0.35</v>
      </c>
      <c r="C27" s="3">
        <v>0.18</v>
      </c>
      <c r="D27" s="3">
        <v>0.17</v>
      </c>
      <c r="E27" s="3">
        <f t="shared" si="1"/>
        <v>-152.5</v>
      </c>
      <c r="F27" s="3">
        <f t="shared" si="2"/>
        <v>17.5</v>
      </c>
      <c r="G27" s="3">
        <f t="shared" si="3"/>
        <v>216.5</v>
      </c>
      <c r="H27" s="3">
        <f t="shared" si="4"/>
        <v>81.5</v>
      </c>
      <c r="I27" s="3">
        <f t="shared" si="0"/>
        <v>847.50000000000023</v>
      </c>
      <c r="K27" t="s">
        <v>18</v>
      </c>
      <c r="L27" s="7">
        <f>'XIRR (50% default)'!M3</f>
        <v>6.049624979496003E-2</v>
      </c>
      <c r="O27" s="1"/>
      <c r="P27" s="3"/>
      <c r="Q27" s="3"/>
      <c r="R27" s="3"/>
      <c r="T27" s="3"/>
    </row>
    <row r="28" spans="1:20" x14ac:dyDescent="0.25">
      <c r="A28" s="1">
        <v>42919</v>
      </c>
      <c r="B28" s="3">
        <v>0.35</v>
      </c>
      <c r="C28" s="3">
        <v>0.19</v>
      </c>
      <c r="D28" s="3">
        <v>0.16</v>
      </c>
      <c r="E28" s="3">
        <f t="shared" si="1"/>
        <v>-162</v>
      </c>
      <c r="F28" s="3">
        <f t="shared" si="2"/>
        <v>17.5</v>
      </c>
      <c r="G28" s="3">
        <f t="shared" si="3"/>
        <v>224.5</v>
      </c>
      <c r="H28" s="3">
        <f t="shared" si="4"/>
        <v>80</v>
      </c>
      <c r="I28" s="3">
        <f t="shared" si="0"/>
        <v>838.00000000000023</v>
      </c>
      <c r="K28" t="s">
        <v>22</v>
      </c>
      <c r="L28" s="7">
        <f>'XIRR (50% default)'!P3</f>
        <v>3.5915389657020569E-2</v>
      </c>
      <c r="O28" s="1"/>
      <c r="P28" s="3"/>
      <c r="Q28" s="3"/>
      <c r="R28" s="3"/>
      <c r="T28" s="3"/>
    </row>
    <row r="29" spans="1:20" x14ac:dyDescent="0.25">
      <c r="A29" s="1">
        <v>42948</v>
      </c>
      <c r="B29" s="3">
        <v>0.35</v>
      </c>
      <c r="C29" s="3">
        <v>0.19</v>
      </c>
      <c r="D29" s="3">
        <v>0.16</v>
      </c>
      <c r="E29" s="3">
        <f t="shared" si="1"/>
        <v>-171.5</v>
      </c>
      <c r="F29" s="3">
        <f t="shared" si="2"/>
        <v>17.5</v>
      </c>
      <c r="G29" s="3">
        <f t="shared" si="3"/>
        <v>232.5</v>
      </c>
      <c r="H29" s="3">
        <f t="shared" si="4"/>
        <v>78.5</v>
      </c>
      <c r="I29" s="3">
        <f t="shared" si="0"/>
        <v>828.50000000000023</v>
      </c>
      <c r="K29" t="s">
        <v>21</v>
      </c>
      <c r="L29" s="7">
        <f>'XIRR (50% default)'!S3</f>
        <v>-1.6764730215072634E-3</v>
      </c>
      <c r="O29" s="1"/>
      <c r="P29" s="3"/>
      <c r="Q29" s="3"/>
      <c r="R29" s="3"/>
      <c r="T29" s="3"/>
    </row>
    <row r="30" spans="1:20" x14ac:dyDescent="0.25">
      <c r="A30" s="1">
        <v>42979</v>
      </c>
      <c r="B30" s="3">
        <v>0.36</v>
      </c>
      <c r="C30" s="3">
        <v>0.2</v>
      </c>
      <c r="D30" s="3">
        <v>0.16</v>
      </c>
      <c r="E30" s="3">
        <f t="shared" si="1"/>
        <v>-181.5</v>
      </c>
      <c r="F30" s="3">
        <f t="shared" si="2"/>
        <v>18</v>
      </c>
      <c r="G30" s="3">
        <f t="shared" si="3"/>
        <v>240.5</v>
      </c>
      <c r="H30" s="3">
        <f t="shared" si="4"/>
        <v>77</v>
      </c>
      <c r="I30" s="3">
        <f t="shared" si="0"/>
        <v>818.50000000000023</v>
      </c>
      <c r="K30" t="s">
        <v>20</v>
      </c>
      <c r="L30" s="7">
        <f>'XIRR (50% default)'!V3</f>
        <v>-7.7536550164222742E-2</v>
      </c>
      <c r="O30" s="1"/>
      <c r="P30" s="3"/>
      <c r="Q30" s="3"/>
      <c r="R30" s="3"/>
      <c r="T30" s="3"/>
    </row>
    <row r="31" spans="1:20" x14ac:dyDescent="0.25">
      <c r="A31" s="1">
        <v>43010</v>
      </c>
      <c r="B31" s="3">
        <v>0.35</v>
      </c>
      <c r="C31" s="3">
        <v>0.2</v>
      </c>
      <c r="D31" s="3">
        <v>0.15</v>
      </c>
      <c r="E31" s="3">
        <f t="shared" si="1"/>
        <v>-191.5</v>
      </c>
      <c r="F31" s="3">
        <f t="shared" si="2"/>
        <v>17.5</v>
      </c>
      <c r="G31" s="3">
        <f t="shared" si="3"/>
        <v>248</v>
      </c>
      <c r="H31" s="3">
        <f t="shared" si="4"/>
        <v>74</v>
      </c>
      <c r="I31" s="3">
        <f t="shared" si="0"/>
        <v>808.50000000000023</v>
      </c>
      <c r="O31" s="1"/>
      <c r="P31" s="3"/>
      <c r="Q31" s="3"/>
      <c r="R31" s="3"/>
      <c r="T31" s="3"/>
    </row>
    <row r="32" spans="1:20" x14ac:dyDescent="0.25">
      <c r="A32" s="1">
        <v>43040</v>
      </c>
      <c r="B32" s="3">
        <v>0.35</v>
      </c>
      <c r="C32" s="3">
        <v>0.2</v>
      </c>
      <c r="D32" s="3">
        <v>0.15</v>
      </c>
      <c r="E32" s="3">
        <f t="shared" si="1"/>
        <v>-201.5</v>
      </c>
      <c r="F32" s="3">
        <f t="shared" si="2"/>
        <v>17.5</v>
      </c>
      <c r="G32" s="3">
        <f t="shared" si="3"/>
        <v>255.5</v>
      </c>
      <c r="H32" s="3">
        <f t="shared" si="4"/>
        <v>71.5</v>
      </c>
      <c r="I32" s="3">
        <f t="shared" si="0"/>
        <v>798.50000000000023</v>
      </c>
      <c r="O32" s="1"/>
      <c r="P32" s="3"/>
      <c r="Q32" s="3"/>
      <c r="R32" s="3"/>
      <c r="T32" s="3"/>
    </row>
    <row r="33" spans="1:20" x14ac:dyDescent="0.25">
      <c r="A33" s="1">
        <v>43070</v>
      </c>
      <c r="B33" s="3">
        <v>0.35</v>
      </c>
      <c r="C33" s="3">
        <v>0.21</v>
      </c>
      <c r="D33" s="3">
        <v>0.14000000000000001</v>
      </c>
      <c r="E33" s="3">
        <f t="shared" si="1"/>
        <v>-212</v>
      </c>
      <c r="F33" s="3">
        <f t="shared" si="2"/>
        <v>17.5</v>
      </c>
      <c r="G33" s="3">
        <f t="shared" si="3"/>
        <v>262.5</v>
      </c>
      <c r="H33" s="3">
        <f t="shared" si="4"/>
        <v>68</v>
      </c>
      <c r="I33" s="3">
        <f t="shared" si="0"/>
        <v>788.00000000000023</v>
      </c>
      <c r="O33" s="1"/>
      <c r="P33" s="3"/>
      <c r="Q33" s="3"/>
      <c r="R33" s="3"/>
      <c r="T33" s="3"/>
    </row>
    <row r="34" spans="1:20" x14ac:dyDescent="0.25">
      <c r="A34" s="1">
        <v>43102</v>
      </c>
      <c r="B34" s="3">
        <v>0.35</v>
      </c>
      <c r="C34" s="3">
        <v>0.21</v>
      </c>
      <c r="D34" s="3">
        <v>0.14000000000000001</v>
      </c>
      <c r="E34" s="3">
        <f t="shared" si="1"/>
        <v>-222.5</v>
      </c>
      <c r="F34" s="3">
        <f t="shared" si="2"/>
        <v>17.5</v>
      </c>
      <c r="G34" s="3">
        <f t="shared" si="3"/>
        <v>269.5</v>
      </c>
      <c r="H34" s="3">
        <f t="shared" si="4"/>
        <v>64.5</v>
      </c>
      <c r="I34" s="3">
        <f t="shared" si="0"/>
        <v>777.50000000000023</v>
      </c>
      <c r="O34" s="1"/>
      <c r="P34" s="3"/>
      <c r="Q34" s="3"/>
      <c r="R34" s="3"/>
      <c r="T34" s="3"/>
    </row>
    <row r="35" spans="1:20" x14ac:dyDescent="0.25">
      <c r="A35" s="1">
        <v>43132</v>
      </c>
      <c r="B35" s="3">
        <v>0.35</v>
      </c>
      <c r="C35" s="3">
        <v>0.22</v>
      </c>
      <c r="D35" s="3">
        <v>0.13</v>
      </c>
      <c r="E35" s="3">
        <f t="shared" si="1"/>
        <v>-233.5</v>
      </c>
      <c r="F35" s="3">
        <f t="shared" si="2"/>
        <v>17.5</v>
      </c>
      <c r="G35" s="3">
        <f t="shared" si="3"/>
        <v>276</v>
      </c>
      <c r="H35" s="3">
        <f t="shared" si="4"/>
        <v>60</v>
      </c>
      <c r="I35" s="3">
        <f t="shared" si="0"/>
        <v>766.50000000000023</v>
      </c>
      <c r="O35" s="1"/>
      <c r="P35" s="3"/>
      <c r="Q35" s="3"/>
      <c r="R35" s="3"/>
      <c r="T35" s="3"/>
    </row>
    <row r="36" spans="1:20" x14ac:dyDescent="0.25">
      <c r="A36" s="1">
        <v>43160</v>
      </c>
      <c r="B36" s="3">
        <v>0.35</v>
      </c>
      <c r="C36" s="3">
        <v>0.22</v>
      </c>
      <c r="D36" s="3">
        <v>0.13</v>
      </c>
      <c r="E36" s="3">
        <f t="shared" si="1"/>
        <v>-244.5</v>
      </c>
      <c r="F36" s="3">
        <f t="shared" si="2"/>
        <v>17.5</v>
      </c>
      <c r="G36" s="3">
        <f t="shared" si="3"/>
        <v>282.5</v>
      </c>
      <c r="H36" s="3">
        <f t="shared" si="4"/>
        <v>55.5</v>
      </c>
      <c r="I36" s="3">
        <f t="shared" si="0"/>
        <v>755.50000000000023</v>
      </c>
      <c r="O36" s="1"/>
      <c r="P36" s="3"/>
      <c r="Q36" s="3"/>
      <c r="R36" s="3"/>
      <c r="T36" s="3"/>
    </row>
    <row r="37" spans="1:20" x14ac:dyDescent="0.25">
      <c r="A37" s="1">
        <v>43193</v>
      </c>
      <c r="B37" s="3">
        <v>0.35</v>
      </c>
      <c r="C37" s="3">
        <v>0.23</v>
      </c>
      <c r="D37" s="3">
        <v>0.12</v>
      </c>
      <c r="E37" s="3">
        <f t="shared" si="1"/>
        <v>-256</v>
      </c>
      <c r="F37" s="3">
        <f t="shared" si="2"/>
        <v>17.5</v>
      </c>
      <c r="G37" s="3">
        <f t="shared" si="3"/>
        <v>288.5</v>
      </c>
      <c r="H37" s="3">
        <f t="shared" si="4"/>
        <v>50</v>
      </c>
      <c r="I37" s="3">
        <f t="shared" si="0"/>
        <v>744.00000000000023</v>
      </c>
      <c r="O37" s="1"/>
      <c r="P37" s="3"/>
      <c r="Q37" s="3"/>
      <c r="R37" s="3"/>
      <c r="T37" s="3"/>
    </row>
    <row r="38" spans="1:20" x14ac:dyDescent="0.25">
      <c r="A38" s="1">
        <v>43222</v>
      </c>
      <c r="B38" s="3">
        <v>0.36</v>
      </c>
      <c r="C38" s="3">
        <v>0.24</v>
      </c>
      <c r="D38" s="3">
        <v>0.12</v>
      </c>
      <c r="E38" s="3">
        <f t="shared" si="1"/>
        <v>-268</v>
      </c>
      <c r="F38" s="3">
        <f t="shared" si="2"/>
        <v>18</v>
      </c>
      <c r="G38" s="3">
        <f t="shared" si="3"/>
        <v>294.5</v>
      </c>
      <c r="H38" s="3">
        <f t="shared" si="4"/>
        <v>44.5</v>
      </c>
      <c r="I38" s="3">
        <f t="shared" si="0"/>
        <v>732.00000000000023</v>
      </c>
      <c r="O38" s="1"/>
      <c r="P38" s="3"/>
      <c r="Q38" s="3"/>
      <c r="R38" s="3"/>
      <c r="T38" s="3"/>
    </row>
    <row r="39" spans="1:20" x14ac:dyDescent="0.25">
      <c r="A39" s="1">
        <v>43252</v>
      </c>
      <c r="B39" s="3">
        <v>0.35</v>
      </c>
      <c r="C39" s="3">
        <v>0.24</v>
      </c>
      <c r="D39" s="3">
        <v>0.11</v>
      </c>
      <c r="E39" s="3">
        <f t="shared" si="1"/>
        <v>-280</v>
      </c>
      <c r="F39" s="3">
        <f t="shared" si="2"/>
        <v>17.5</v>
      </c>
      <c r="G39" s="3">
        <f t="shared" si="3"/>
        <v>300</v>
      </c>
      <c r="H39" s="3">
        <f t="shared" si="4"/>
        <v>37.5</v>
      </c>
      <c r="I39" s="3">
        <f t="shared" si="0"/>
        <v>720.00000000000023</v>
      </c>
      <c r="O39" s="1"/>
      <c r="P39" s="3"/>
      <c r="Q39" s="3"/>
      <c r="R39" s="3"/>
      <c r="T39" s="3"/>
    </row>
    <row r="40" spans="1:20" x14ac:dyDescent="0.25">
      <c r="A40" s="1">
        <v>43283</v>
      </c>
      <c r="B40" s="3">
        <v>0.35</v>
      </c>
      <c r="C40" s="3">
        <v>0.25</v>
      </c>
      <c r="D40" s="3">
        <v>0.1</v>
      </c>
      <c r="E40" s="3">
        <f t="shared" si="1"/>
        <v>-292.5</v>
      </c>
      <c r="F40" s="3">
        <f t="shared" si="2"/>
        <v>17.5</v>
      </c>
      <c r="G40" s="3">
        <f t="shared" si="3"/>
        <v>305</v>
      </c>
      <c r="H40" s="3">
        <f t="shared" si="4"/>
        <v>30</v>
      </c>
      <c r="I40" s="3">
        <f t="shared" si="0"/>
        <v>707.50000000000023</v>
      </c>
      <c r="O40" s="1"/>
      <c r="P40" s="3"/>
      <c r="Q40" s="3"/>
      <c r="R40" s="3"/>
      <c r="T40" s="3"/>
    </row>
    <row r="41" spans="1:20" x14ac:dyDescent="0.25">
      <c r="A41" s="1">
        <v>43313</v>
      </c>
      <c r="B41" s="3">
        <v>0.35</v>
      </c>
      <c r="C41" s="3">
        <v>0.25</v>
      </c>
      <c r="D41" s="3">
        <v>0.1</v>
      </c>
      <c r="E41" s="3">
        <f t="shared" si="1"/>
        <v>-305</v>
      </c>
      <c r="F41" s="3">
        <f t="shared" si="2"/>
        <v>17.5</v>
      </c>
      <c r="G41" s="3">
        <f t="shared" si="3"/>
        <v>310</v>
      </c>
      <c r="H41" s="3">
        <f t="shared" si="4"/>
        <v>22.5</v>
      </c>
      <c r="I41" s="3">
        <f t="shared" si="0"/>
        <v>695.00000000000023</v>
      </c>
      <c r="O41" s="1"/>
      <c r="P41" s="3"/>
      <c r="Q41" s="3"/>
      <c r="R41" s="3"/>
      <c r="T41" s="3"/>
    </row>
    <row r="42" spans="1:20" x14ac:dyDescent="0.25">
      <c r="A42" s="1">
        <v>43346</v>
      </c>
      <c r="B42" s="3">
        <v>0.35</v>
      </c>
      <c r="C42" s="3">
        <v>0.26</v>
      </c>
      <c r="D42" s="3">
        <v>0.09</v>
      </c>
      <c r="E42" s="3">
        <f t="shared" si="1"/>
        <v>-318</v>
      </c>
      <c r="F42" s="3">
        <f t="shared" si="2"/>
        <v>17.5</v>
      </c>
      <c r="G42" s="3">
        <f t="shared" si="3"/>
        <v>314.5</v>
      </c>
      <c r="H42" s="3">
        <f t="shared" si="4"/>
        <v>14</v>
      </c>
      <c r="I42" s="3">
        <f t="shared" si="0"/>
        <v>682.00000000000023</v>
      </c>
      <c r="O42" s="1"/>
      <c r="P42" s="3"/>
      <c r="Q42" s="3"/>
      <c r="R42" s="3"/>
      <c r="T42" s="3"/>
    </row>
    <row r="43" spans="1:20" x14ac:dyDescent="0.25">
      <c r="A43" s="1">
        <v>43374</v>
      </c>
      <c r="B43" s="3">
        <v>0.35</v>
      </c>
      <c r="C43" s="3">
        <v>0.26</v>
      </c>
      <c r="D43" s="3">
        <v>0.09</v>
      </c>
      <c r="E43" s="3">
        <f t="shared" si="1"/>
        <v>-331</v>
      </c>
      <c r="F43" s="3">
        <f t="shared" si="2"/>
        <v>17.5</v>
      </c>
      <c r="G43" s="3">
        <f t="shared" si="3"/>
        <v>319</v>
      </c>
      <c r="H43" s="3">
        <f t="shared" si="4"/>
        <v>5.5</v>
      </c>
      <c r="I43" s="3">
        <f t="shared" si="0"/>
        <v>669.00000000000023</v>
      </c>
      <c r="O43" s="1"/>
      <c r="P43" s="3"/>
      <c r="Q43" s="3"/>
      <c r="R43" s="3"/>
      <c r="T43" s="3"/>
    </row>
    <row r="44" spans="1:20" x14ac:dyDescent="0.25">
      <c r="A44" s="1">
        <v>43405</v>
      </c>
      <c r="B44" s="3">
        <v>0.35</v>
      </c>
      <c r="C44" s="3">
        <v>0.27</v>
      </c>
      <c r="D44" s="3">
        <v>0.08</v>
      </c>
      <c r="E44" s="3">
        <f t="shared" si="1"/>
        <v>-344.5</v>
      </c>
      <c r="F44" s="3">
        <f t="shared" si="2"/>
        <v>17.5</v>
      </c>
      <c r="G44" s="3">
        <f t="shared" si="3"/>
        <v>323</v>
      </c>
      <c r="H44" s="3">
        <f t="shared" si="4"/>
        <v>-4</v>
      </c>
      <c r="I44" s="3">
        <f t="shared" si="0"/>
        <v>655.50000000000023</v>
      </c>
      <c r="O44" s="1"/>
      <c r="P44" s="3"/>
      <c r="Q44" s="3"/>
      <c r="R44" s="3"/>
      <c r="T44" s="3"/>
    </row>
    <row r="45" spans="1:20" x14ac:dyDescent="0.25">
      <c r="A45" s="1">
        <v>43437</v>
      </c>
      <c r="B45" s="3">
        <v>0.35</v>
      </c>
      <c r="C45" s="3">
        <v>0.28000000000000003</v>
      </c>
      <c r="D45" s="3">
        <v>7.0000000000000007E-2</v>
      </c>
      <c r="E45" s="3">
        <f t="shared" si="1"/>
        <v>-358.5</v>
      </c>
      <c r="F45" s="3">
        <f t="shared" si="2"/>
        <v>17.5</v>
      </c>
      <c r="G45" s="3">
        <f t="shared" si="3"/>
        <v>326.5</v>
      </c>
      <c r="H45" s="3">
        <f t="shared" si="4"/>
        <v>-14.5</v>
      </c>
      <c r="I45" s="3">
        <f t="shared" si="0"/>
        <v>641.50000000000023</v>
      </c>
      <c r="O45" s="1"/>
      <c r="P45" s="3"/>
      <c r="Q45" s="3"/>
      <c r="R45" s="3"/>
      <c r="T45" s="3"/>
    </row>
    <row r="46" spans="1:20" x14ac:dyDescent="0.25">
      <c r="A46" s="1">
        <v>43467</v>
      </c>
      <c r="B46" s="3">
        <v>0.35</v>
      </c>
      <c r="C46" s="3">
        <v>0.28000000000000003</v>
      </c>
      <c r="D46" s="3">
        <v>7.0000000000000007E-2</v>
      </c>
      <c r="E46" s="3">
        <f t="shared" si="1"/>
        <v>-372.5</v>
      </c>
      <c r="F46" s="3">
        <f t="shared" si="2"/>
        <v>17.5</v>
      </c>
      <c r="G46" s="3">
        <f t="shared" si="3"/>
        <v>330</v>
      </c>
      <c r="H46" s="3">
        <f t="shared" si="4"/>
        <v>-25</v>
      </c>
      <c r="I46" s="3">
        <f t="shared" si="0"/>
        <v>627.50000000000023</v>
      </c>
      <c r="O46" s="1"/>
      <c r="P46" s="3"/>
      <c r="Q46" s="3"/>
      <c r="R46" s="3"/>
      <c r="T46" s="3"/>
    </row>
    <row r="47" spans="1:20" x14ac:dyDescent="0.25">
      <c r="A47" s="1">
        <v>43497</v>
      </c>
      <c r="B47" s="3">
        <v>0.35</v>
      </c>
      <c r="C47" s="3">
        <v>0.28999999999999998</v>
      </c>
      <c r="D47" s="3">
        <v>0.06</v>
      </c>
      <c r="E47" s="3">
        <f t="shared" si="1"/>
        <v>-387</v>
      </c>
      <c r="F47" s="3">
        <f t="shared" si="2"/>
        <v>17.5</v>
      </c>
      <c r="G47" s="3">
        <f t="shared" si="3"/>
        <v>333</v>
      </c>
      <c r="H47" s="3">
        <f t="shared" si="4"/>
        <v>-36.5</v>
      </c>
      <c r="I47" s="3">
        <f t="shared" si="0"/>
        <v>613.00000000000023</v>
      </c>
      <c r="O47" s="1"/>
      <c r="P47" s="3"/>
      <c r="Q47" s="3"/>
      <c r="R47" s="3"/>
      <c r="T47" s="3"/>
    </row>
    <row r="48" spans="1:20" x14ac:dyDescent="0.25">
      <c r="A48" s="1">
        <v>43525</v>
      </c>
      <c r="B48" s="3">
        <v>0.35</v>
      </c>
      <c r="C48" s="3">
        <v>0.3</v>
      </c>
      <c r="D48" s="3">
        <v>0.05</v>
      </c>
      <c r="E48" s="3">
        <f t="shared" si="1"/>
        <v>-402</v>
      </c>
      <c r="F48" s="3">
        <f t="shared" si="2"/>
        <v>17.5</v>
      </c>
      <c r="G48" s="3">
        <f t="shared" si="3"/>
        <v>335.5</v>
      </c>
      <c r="H48" s="3">
        <f t="shared" si="4"/>
        <v>-49</v>
      </c>
      <c r="I48" s="3">
        <f t="shared" si="0"/>
        <v>598.00000000000023</v>
      </c>
      <c r="O48" s="1"/>
      <c r="P48" s="3"/>
      <c r="Q48" s="3"/>
      <c r="R48" s="3"/>
      <c r="T48" s="3"/>
    </row>
    <row r="49" spans="1:20" x14ac:dyDescent="0.25">
      <c r="A49" s="1">
        <v>43556</v>
      </c>
      <c r="B49" s="3">
        <v>0.35</v>
      </c>
      <c r="C49" s="3">
        <v>0.3</v>
      </c>
      <c r="D49" s="3">
        <v>0.05</v>
      </c>
      <c r="E49" s="3">
        <f t="shared" si="1"/>
        <v>-417</v>
      </c>
      <c r="F49" s="3">
        <f t="shared" si="2"/>
        <v>17.5</v>
      </c>
      <c r="G49" s="3">
        <f t="shared" si="3"/>
        <v>338</v>
      </c>
      <c r="H49" s="3">
        <f t="shared" si="4"/>
        <v>-61.5</v>
      </c>
      <c r="I49" s="3">
        <f t="shared" si="0"/>
        <v>583.00000000000023</v>
      </c>
      <c r="O49" s="1"/>
      <c r="P49" s="3"/>
      <c r="Q49" s="3"/>
      <c r="R49" s="3"/>
      <c r="T49" s="3"/>
    </row>
    <row r="50" spans="1:20" x14ac:dyDescent="0.25">
      <c r="A50" s="1">
        <v>43587</v>
      </c>
      <c r="B50" s="3">
        <v>0.35</v>
      </c>
      <c r="C50" s="3">
        <v>0.31</v>
      </c>
      <c r="D50" s="3">
        <v>0.04</v>
      </c>
      <c r="E50" s="3">
        <f t="shared" si="1"/>
        <v>-432.5</v>
      </c>
      <c r="F50" s="3">
        <f t="shared" si="2"/>
        <v>17.5</v>
      </c>
      <c r="G50" s="3">
        <f t="shared" si="3"/>
        <v>340</v>
      </c>
      <c r="H50" s="3">
        <f t="shared" si="4"/>
        <v>-75</v>
      </c>
      <c r="I50" s="3">
        <f t="shared" si="0"/>
        <v>567.50000000000023</v>
      </c>
      <c r="O50" s="1"/>
      <c r="P50" s="3"/>
      <c r="Q50" s="3"/>
      <c r="R50" s="3"/>
      <c r="T50" s="3"/>
    </row>
    <row r="51" spans="1:20" x14ac:dyDescent="0.25">
      <c r="A51" s="1">
        <v>43619</v>
      </c>
      <c r="B51" s="3">
        <v>0.35</v>
      </c>
      <c r="C51" s="3">
        <v>0.32</v>
      </c>
      <c r="D51" s="3">
        <v>0.03</v>
      </c>
      <c r="E51" s="3">
        <f t="shared" si="1"/>
        <v>-448.5</v>
      </c>
      <c r="F51" s="3">
        <f t="shared" si="2"/>
        <v>17.5</v>
      </c>
      <c r="G51" s="3">
        <f t="shared" si="3"/>
        <v>341.5</v>
      </c>
      <c r="H51" s="3">
        <f t="shared" si="4"/>
        <v>-89.5</v>
      </c>
      <c r="I51" s="3">
        <f t="shared" si="0"/>
        <v>551.50000000000023</v>
      </c>
      <c r="O51" s="1"/>
      <c r="P51" s="3"/>
      <c r="Q51" s="3"/>
      <c r="R51" s="3"/>
      <c r="T51" s="3"/>
    </row>
    <row r="52" spans="1:20" x14ac:dyDescent="0.25">
      <c r="A52" s="1">
        <v>43647</v>
      </c>
      <c r="B52" s="3">
        <v>0.35</v>
      </c>
      <c r="C52" s="3">
        <v>0.33</v>
      </c>
      <c r="D52" s="3">
        <v>0.02</v>
      </c>
      <c r="E52" s="3">
        <f t="shared" si="1"/>
        <v>-465</v>
      </c>
      <c r="F52" s="3">
        <f t="shared" si="2"/>
        <v>17.5</v>
      </c>
      <c r="G52" s="3">
        <f t="shared" si="3"/>
        <v>342.5</v>
      </c>
      <c r="H52" s="3">
        <f t="shared" si="4"/>
        <v>-105</v>
      </c>
      <c r="I52" s="3">
        <f t="shared" si="0"/>
        <v>535.00000000000023</v>
      </c>
      <c r="O52" s="1"/>
      <c r="P52" s="3"/>
      <c r="Q52" s="3"/>
      <c r="R52" s="2"/>
      <c r="T52" s="3"/>
    </row>
    <row r="53" spans="1:20" x14ac:dyDescent="0.25">
      <c r="A53" s="1">
        <v>43678</v>
      </c>
      <c r="B53" s="3">
        <v>0.35</v>
      </c>
      <c r="C53" s="3">
        <v>0.33</v>
      </c>
      <c r="D53" s="3">
        <v>0.02</v>
      </c>
      <c r="E53" s="3">
        <f t="shared" si="1"/>
        <v>-481.5</v>
      </c>
      <c r="F53" s="3">
        <f t="shared" si="2"/>
        <v>17.5</v>
      </c>
      <c r="G53" s="3">
        <f t="shared" si="3"/>
        <v>343.5</v>
      </c>
      <c r="H53" s="3">
        <f t="shared" si="4"/>
        <v>-120.5</v>
      </c>
      <c r="I53" s="3">
        <f t="shared" si="0"/>
        <v>518.50000000000023</v>
      </c>
      <c r="O53" s="1"/>
      <c r="P53" s="3"/>
      <c r="Q53" s="3"/>
      <c r="R53" s="3"/>
      <c r="T53" s="3"/>
    </row>
    <row r="54" spans="1:20" x14ac:dyDescent="0.25">
      <c r="A54" s="1">
        <v>43710</v>
      </c>
      <c r="B54" s="3">
        <v>0.37</v>
      </c>
      <c r="C54" s="3">
        <v>0.37</v>
      </c>
      <c r="D54" s="3">
        <v>0</v>
      </c>
      <c r="E54" s="3">
        <f t="shared" si="1"/>
        <v>-500</v>
      </c>
      <c r="F54" s="3">
        <f t="shared" si="2"/>
        <v>18.5</v>
      </c>
      <c r="G54" s="3">
        <f t="shared" si="3"/>
        <v>343.5</v>
      </c>
      <c r="H54" s="3">
        <f t="shared" si="4"/>
        <v>-138</v>
      </c>
      <c r="I54" s="3">
        <f t="shared" si="0"/>
        <v>500.00000000000023</v>
      </c>
      <c r="O54" s="1"/>
      <c r="P54" s="3"/>
      <c r="Q54" s="3"/>
      <c r="R54" s="2"/>
      <c r="T54" s="3"/>
    </row>
    <row r="55" spans="1:20" x14ac:dyDescent="0.25">
      <c r="A55" t="s">
        <v>11</v>
      </c>
      <c r="B55">
        <v>16.87</v>
      </c>
      <c r="C55">
        <v>10</v>
      </c>
      <c r="D55">
        <v>6.87</v>
      </c>
      <c r="F55" s="3"/>
      <c r="H55" s="3"/>
      <c r="I55" s="3"/>
      <c r="J55" s="3"/>
      <c r="P55" s="3"/>
      <c r="Q55" s="2"/>
      <c r="R55" s="3"/>
      <c r="T55" s="3"/>
    </row>
    <row r="56" spans="1:20" x14ac:dyDescent="0.25">
      <c r="A56" s="1"/>
      <c r="B56" s="3"/>
      <c r="C56" s="3"/>
      <c r="D56" s="3"/>
      <c r="H56" s="3"/>
      <c r="I56" s="3"/>
      <c r="J56" s="3"/>
    </row>
    <row r="57" spans="1:20" x14ac:dyDescent="0.25">
      <c r="A57" s="1"/>
      <c r="B57" s="3"/>
      <c r="C57" s="3"/>
      <c r="D57" s="3"/>
      <c r="H57" s="3"/>
      <c r="I57" s="3"/>
      <c r="J57" s="3"/>
    </row>
    <row r="58" spans="1:20" x14ac:dyDescent="0.25">
      <c r="A58" s="1"/>
      <c r="B58" s="3"/>
      <c r="C58" s="3"/>
      <c r="D58" s="3"/>
      <c r="H58" s="3"/>
      <c r="I58" s="3"/>
      <c r="J58" s="3"/>
    </row>
    <row r="59" spans="1:20" x14ac:dyDescent="0.25">
      <c r="A59" s="1"/>
      <c r="B59" s="3"/>
      <c r="C59" s="3"/>
      <c r="D59" s="3"/>
      <c r="H59" s="3"/>
      <c r="I59" s="3"/>
      <c r="J59" s="3"/>
    </row>
    <row r="60" spans="1:20" x14ac:dyDescent="0.25">
      <c r="A60" s="1"/>
      <c r="B60" s="3"/>
      <c r="C60" s="3"/>
      <c r="D60" s="3"/>
      <c r="H60" s="3"/>
      <c r="I60" s="3"/>
      <c r="J60" s="3"/>
    </row>
    <row r="61" spans="1:20" x14ac:dyDescent="0.25">
      <c r="A61" s="1"/>
      <c r="B61" s="3"/>
      <c r="C61" s="3"/>
      <c r="D61" s="3"/>
      <c r="H61" s="3"/>
      <c r="I61" s="3"/>
      <c r="J61" s="3"/>
    </row>
    <row r="62" spans="1:20" x14ac:dyDescent="0.25">
      <c r="A62" s="1"/>
      <c r="B62" s="3"/>
      <c r="C62" s="3"/>
      <c r="D62" s="3"/>
      <c r="H62" s="3"/>
      <c r="I62" s="3"/>
      <c r="J62" s="3"/>
    </row>
    <row r="63" spans="1:20" x14ac:dyDescent="0.25">
      <c r="A63" s="1"/>
      <c r="B63" s="3"/>
      <c r="C63" s="3"/>
      <c r="D63" s="3"/>
      <c r="H63" s="3"/>
      <c r="I63" s="3"/>
      <c r="J63" s="3"/>
    </row>
    <row r="64" spans="1:20" x14ac:dyDescent="0.25">
      <c r="A64" s="1"/>
      <c r="B64" s="3"/>
      <c r="C64" s="3"/>
      <c r="D64" s="3"/>
      <c r="H64" s="3"/>
      <c r="I64" s="3"/>
      <c r="J64" s="3"/>
    </row>
    <row r="65" spans="1:10" x14ac:dyDescent="0.25">
      <c r="A65" s="1"/>
      <c r="B65" s="3"/>
      <c r="C65" s="3"/>
      <c r="D65" s="3"/>
      <c r="H65" s="3"/>
      <c r="I65" s="3"/>
      <c r="J65" s="3"/>
    </row>
    <row r="66" spans="1:10" x14ac:dyDescent="0.25">
      <c r="B66" s="2"/>
      <c r="C66" s="3"/>
      <c r="D66" s="3"/>
      <c r="H66" s="3"/>
      <c r="I66" s="3"/>
      <c r="J66" s="3"/>
    </row>
  </sheetData>
  <conditionalFormatting sqref="H6:H5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5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C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4"/>
  <sheetViews>
    <sheetView topLeftCell="F1" workbookViewId="0">
      <selection activeCell="R6" sqref="R6:S10"/>
    </sheetView>
  </sheetViews>
  <sheetFormatPr defaultRowHeight="15" x14ac:dyDescent="0.25"/>
  <cols>
    <col min="1" max="1" width="10.140625" bestFit="1" customWidth="1"/>
    <col min="5" max="5" width="11.140625" bestFit="1" customWidth="1"/>
    <col min="8" max="8" width="12.140625" bestFit="1" customWidth="1"/>
  </cols>
  <sheetData>
    <row r="2" spans="1:19" x14ac:dyDescent="0.25">
      <c r="E2" t="s">
        <v>17</v>
      </c>
      <c r="H2" t="s">
        <v>18</v>
      </c>
      <c r="K2" t="s">
        <v>22</v>
      </c>
      <c r="N2" t="s">
        <v>20</v>
      </c>
    </row>
    <row r="3" spans="1:19" x14ac:dyDescent="0.25">
      <c r="E3" t="s">
        <v>15</v>
      </c>
      <c r="F3" s="8">
        <f>XIRR(F5:F12,E5:E12)</f>
        <v>0.32187814116477975</v>
      </c>
      <c r="H3" t="s">
        <v>15</v>
      </c>
      <c r="I3" s="8">
        <f>XIRR(I5:I18,H5:H18)</f>
        <v>0.32167740464210515</v>
      </c>
      <c r="K3" t="s">
        <v>15</v>
      </c>
      <c r="L3" s="8">
        <f>XIRR(L5:L54,K5:K54)</f>
        <v>0.32236610054969805</v>
      </c>
      <c r="N3" t="s">
        <v>15</v>
      </c>
      <c r="O3" s="8">
        <f>XIRR(O5:O54,N5:N54)</f>
        <v>0.32278805375099184</v>
      </c>
    </row>
    <row r="4" spans="1:19" x14ac:dyDescent="0.25">
      <c r="A4" t="s">
        <v>0</v>
      </c>
      <c r="B4" t="s">
        <v>8</v>
      </c>
      <c r="C4" t="s">
        <v>10</v>
      </c>
      <c r="D4" t="s">
        <v>7</v>
      </c>
      <c r="E4" t="s">
        <v>0</v>
      </c>
    </row>
    <row r="5" spans="1:19" x14ac:dyDescent="0.25">
      <c r="A5" s="1">
        <v>42244</v>
      </c>
      <c r="B5">
        <v>1000</v>
      </c>
      <c r="D5">
        <v>0</v>
      </c>
      <c r="E5" s="1">
        <v>42244</v>
      </c>
      <c r="F5">
        <v>1000</v>
      </c>
      <c r="H5" s="1">
        <v>42244</v>
      </c>
      <c r="I5">
        <v>1000</v>
      </c>
      <c r="K5" s="1">
        <v>42244</v>
      </c>
      <c r="L5">
        <v>1000</v>
      </c>
      <c r="N5">
        <v>42244</v>
      </c>
      <c r="O5">
        <v>1000</v>
      </c>
    </row>
    <row r="6" spans="1:19" x14ac:dyDescent="0.25">
      <c r="A6" s="1">
        <v>42278</v>
      </c>
      <c r="B6">
        <v>-37</v>
      </c>
      <c r="C6">
        <v>-989.00000000000023</v>
      </c>
      <c r="D6">
        <v>-1.5696999999999999</v>
      </c>
      <c r="E6" s="1">
        <v>42278</v>
      </c>
      <c r="F6">
        <v>-37</v>
      </c>
      <c r="H6" s="1">
        <v>42278</v>
      </c>
      <c r="I6">
        <v>-37</v>
      </c>
      <c r="K6" s="1">
        <v>42278</v>
      </c>
      <c r="L6">
        <v>-37</v>
      </c>
      <c r="N6" s="1">
        <v>42278</v>
      </c>
      <c r="O6">
        <v>-37</v>
      </c>
      <c r="R6" t="s">
        <v>15</v>
      </c>
    </row>
    <row r="7" spans="1:19" x14ac:dyDescent="0.25">
      <c r="A7" s="1">
        <v>42310</v>
      </c>
      <c r="B7">
        <v>-35</v>
      </c>
      <c r="C7">
        <v>-977.00000000000023</v>
      </c>
      <c r="D7">
        <v>-3.2820999999999998</v>
      </c>
      <c r="E7" s="1">
        <v>42310</v>
      </c>
      <c r="F7">
        <v>-35</v>
      </c>
      <c r="H7" s="1">
        <v>42310</v>
      </c>
      <c r="I7">
        <v>-35</v>
      </c>
      <c r="K7" s="1">
        <v>42310</v>
      </c>
      <c r="L7">
        <v>-35</v>
      </c>
      <c r="N7" s="1">
        <v>42310</v>
      </c>
      <c r="O7">
        <v>-35</v>
      </c>
      <c r="R7" t="str">
        <f>E2</f>
        <v>6 payments</v>
      </c>
      <c r="S7" s="8">
        <v>0.32187814116477975</v>
      </c>
    </row>
    <row r="8" spans="1:19" x14ac:dyDescent="0.25">
      <c r="A8" s="1">
        <v>42339</v>
      </c>
      <c r="B8">
        <v>-35</v>
      </c>
      <c r="C8">
        <v>-965.00000000000023</v>
      </c>
      <c r="D8">
        <v>-4.9944999999999995</v>
      </c>
      <c r="E8" s="1">
        <v>42339</v>
      </c>
      <c r="F8">
        <v>-35</v>
      </c>
      <c r="H8" s="1">
        <v>42339</v>
      </c>
      <c r="I8">
        <v>-35</v>
      </c>
      <c r="K8" s="1">
        <v>42339</v>
      </c>
      <c r="L8">
        <v>-35</v>
      </c>
      <c r="N8" s="1">
        <v>42339</v>
      </c>
      <c r="O8">
        <v>-35</v>
      </c>
      <c r="R8" t="str">
        <f>H2</f>
        <v>12 payments</v>
      </c>
      <c r="S8" s="8">
        <v>0.32167740464210515</v>
      </c>
    </row>
    <row r="9" spans="1:19" x14ac:dyDescent="0.25">
      <c r="A9" s="1">
        <v>42373</v>
      </c>
      <c r="B9">
        <v>-35</v>
      </c>
      <c r="C9">
        <v>-953.00000000000023</v>
      </c>
      <c r="D9">
        <v>-6.7068999999999992</v>
      </c>
      <c r="E9" s="1">
        <v>42373</v>
      </c>
      <c r="F9">
        <v>-35</v>
      </c>
      <c r="H9" s="1">
        <v>42373</v>
      </c>
      <c r="I9">
        <v>-35</v>
      </c>
      <c r="K9" s="1">
        <v>42373</v>
      </c>
      <c r="L9">
        <v>-35</v>
      </c>
      <c r="N9" s="1">
        <v>42373</v>
      </c>
      <c r="O9">
        <v>-35</v>
      </c>
      <c r="R9" t="str">
        <f>K2</f>
        <v>24 payments</v>
      </c>
      <c r="S9" s="8">
        <v>0.32236610054969805</v>
      </c>
    </row>
    <row r="10" spans="1:19" x14ac:dyDescent="0.25">
      <c r="A10" s="1">
        <v>42401</v>
      </c>
      <c r="B10">
        <v>-36</v>
      </c>
      <c r="C10">
        <v>-940.00000000000023</v>
      </c>
      <c r="D10">
        <v>-8.5619999999999994</v>
      </c>
      <c r="E10" s="1">
        <v>42401</v>
      </c>
      <c r="F10">
        <v>-36</v>
      </c>
      <c r="H10" s="1">
        <v>42401</v>
      </c>
      <c r="I10">
        <v>-36</v>
      </c>
      <c r="K10" s="1">
        <v>42401</v>
      </c>
      <c r="L10">
        <v>-36</v>
      </c>
      <c r="N10" s="1">
        <v>42401</v>
      </c>
      <c r="O10">
        <v>-36</v>
      </c>
      <c r="R10" t="str">
        <f>N2</f>
        <v>48 payments</v>
      </c>
      <c r="S10" s="8">
        <v>0.32278805375099184</v>
      </c>
    </row>
    <row r="11" spans="1:19" x14ac:dyDescent="0.25">
      <c r="A11" s="1">
        <v>42430</v>
      </c>
      <c r="B11">
        <v>-35</v>
      </c>
      <c r="C11">
        <v>-927.00000000000023</v>
      </c>
      <c r="D11">
        <v>-10.4171</v>
      </c>
      <c r="E11" s="1">
        <v>42430</v>
      </c>
      <c r="F11">
        <v>-35</v>
      </c>
      <c r="H11" s="1">
        <v>42430</v>
      </c>
      <c r="I11">
        <v>-35</v>
      </c>
      <c r="K11" s="1">
        <v>42430</v>
      </c>
      <c r="L11">
        <v>-35</v>
      </c>
      <c r="N11" s="1">
        <v>42430</v>
      </c>
      <c r="O11">
        <v>-35</v>
      </c>
    </row>
    <row r="12" spans="1:19" x14ac:dyDescent="0.25">
      <c r="A12" s="1">
        <v>42461</v>
      </c>
      <c r="B12">
        <v>-35</v>
      </c>
      <c r="C12">
        <v>-914.00000000000023</v>
      </c>
      <c r="D12">
        <v>-12.2722</v>
      </c>
      <c r="E12" s="1">
        <v>42430</v>
      </c>
      <c r="F12">
        <v>-927.00000000000023</v>
      </c>
      <c r="H12" s="1">
        <v>42461</v>
      </c>
      <c r="I12">
        <v>-35</v>
      </c>
      <c r="K12" s="1">
        <v>42461</v>
      </c>
      <c r="L12">
        <v>-35</v>
      </c>
      <c r="N12" s="1">
        <v>42461</v>
      </c>
      <c r="O12">
        <v>-35</v>
      </c>
    </row>
    <row r="13" spans="1:19" x14ac:dyDescent="0.25">
      <c r="A13" s="1">
        <v>42492</v>
      </c>
      <c r="B13">
        <v>-35</v>
      </c>
      <c r="C13">
        <v>-901.00000000000023</v>
      </c>
      <c r="D13">
        <v>-14.1273</v>
      </c>
      <c r="H13" s="1">
        <v>42492</v>
      </c>
      <c r="I13">
        <v>-35</v>
      </c>
      <c r="K13" s="1">
        <v>42492</v>
      </c>
      <c r="L13">
        <v>-35</v>
      </c>
      <c r="N13" s="1">
        <v>42492</v>
      </c>
      <c r="O13">
        <v>-35</v>
      </c>
    </row>
    <row r="14" spans="1:19" x14ac:dyDescent="0.25">
      <c r="A14" s="1">
        <v>42522</v>
      </c>
      <c r="B14">
        <v>-35</v>
      </c>
      <c r="C14">
        <v>-887.00000000000023</v>
      </c>
      <c r="D14">
        <v>-16.1251</v>
      </c>
      <c r="H14" s="1">
        <v>42522</v>
      </c>
      <c r="I14">
        <v>-35</v>
      </c>
      <c r="K14" s="1">
        <v>42522</v>
      </c>
      <c r="L14">
        <v>-35</v>
      </c>
      <c r="N14" s="1">
        <v>42522</v>
      </c>
      <c r="O14">
        <v>-35</v>
      </c>
    </row>
    <row r="15" spans="1:19" x14ac:dyDescent="0.25">
      <c r="A15" s="1">
        <v>42552</v>
      </c>
      <c r="B15">
        <v>-35</v>
      </c>
      <c r="C15">
        <v>-873.00000000000023</v>
      </c>
      <c r="D15">
        <v>-18.122900000000001</v>
      </c>
      <c r="H15" s="1">
        <v>42552</v>
      </c>
      <c r="I15">
        <v>-35</v>
      </c>
      <c r="K15" s="1">
        <v>42552</v>
      </c>
      <c r="L15">
        <v>-35</v>
      </c>
      <c r="N15" s="1">
        <v>42552</v>
      </c>
      <c r="O15">
        <v>-35</v>
      </c>
    </row>
    <row r="16" spans="1:19" x14ac:dyDescent="0.25">
      <c r="A16" s="1">
        <v>42583</v>
      </c>
      <c r="B16">
        <v>-35</v>
      </c>
      <c r="C16">
        <v>-859.00000000000023</v>
      </c>
      <c r="D16">
        <v>-20.120700000000003</v>
      </c>
      <c r="H16" s="1">
        <v>42583</v>
      </c>
      <c r="I16">
        <v>-35</v>
      </c>
      <c r="K16" s="1">
        <v>42583</v>
      </c>
      <c r="L16">
        <v>-35</v>
      </c>
      <c r="N16" s="1">
        <v>42583</v>
      </c>
      <c r="O16">
        <v>-35</v>
      </c>
    </row>
    <row r="17" spans="1:15" x14ac:dyDescent="0.25">
      <c r="A17" s="1">
        <v>42614</v>
      </c>
      <c r="B17">
        <v>-35</v>
      </c>
      <c r="C17">
        <v>-844.00000000000023</v>
      </c>
      <c r="D17">
        <v>-22.261200000000002</v>
      </c>
      <c r="H17" s="1">
        <v>42614</v>
      </c>
      <c r="I17">
        <v>-35</v>
      </c>
      <c r="K17" s="1">
        <v>42614</v>
      </c>
      <c r="L17">
        <v>-35</v>
      </c>
      <c r="N17" s="1">
        <v>42614</v>
      </c>
      <c r="O17">
        <v>-35</v>
      </c>
    </row>
    <row r="18" spans="1:15" x14ac:dyDescent="0.25">
      <c r="A18" s="1">
        <v>42646</v>
      </c>
      <c r="B18">
        <v>-35</v>
      </c>
      <c r="C18">
        <v>-829.00000000000023</v>
      </c>
      <c r="D18">
        <v>-24.401700000000002</v>
      </c>
      <c r="H18" s="1">
        <v>42614</v>
      </c>
      <c r="I18">
        <v>-844.00000000000011</v>
      </c>
      <c r="K18" s="1">
        <v>42646</v>
      </c>
      <c r="L18">
        <v>-35</v>
      </c>
      <c r="N18" s="1">
        <v>42646</v>
      </c>
      <c r="O18">
        <v>-35</v>
      </c>
    </row>
    <row r="19" spans="1:15" x14ac:dyDescent="0.25">
      <c r="A19" s="1">
        <v>42675</v>
      </c>
      <c r="B19">
        <v>-35</v>
      </c>
      <c r="C19">
        <v>-814.00000000000023</v>
      </c>
      <c r="D19">
        <v>-26.542200000000001</v>
      </c>
      <c r="K19" s="1">
        <v>42675</v>
      </c>
      <c r="L19">
        <v>-35</v>
      </c>
      <c r="N19" s="1">
        <v>42675</v>
      </c>
      <c r="O19">
        <v>-35</v>
      </c>
    </row>
    <row r="20" spans="1:15" x14ac:dyDescent="0.25">
      <c r="A20" s="1">
        <v>42705</v>
      </c>
      <c r="B20">
        <v>-35</v>
      </c>
      <c r="C20">
        <v>-798.00000000000023</v>
      </c>
      <c r="D20">
        <v>-28.825400000000002</v>
      </c>
      <c r="K20" s="1">
        <v>42705</v>
      </c>
      <c r="L20">
        <v>-35</v>
      </c>
      <c r="N20" s="1">
        <v>42705</v>
      </c>
      <c r="O20">
        <v>-35</v>
      </c>
    </row>
    <row r="21" spans="1:15" x14ac:dyDescent="0.25">
      <c r="A21" s="1">
        <v>42737</v>
      </c>
      <c r="B21">
        <v>-35</v>
      </c>
      <c r="C21">
        <v>-782.00000000000023</v>
      </c>
      <c r="D21">
        <v>-31.108600000000003</v>
      </c>
      <c r="K21" s="1">
        <v>42737</v>
      </c>
      <c r="L21">
        <v>-35</v>
      </c>
      <c r="N21" s="1">
        <v>42737</v>
      </c>
      <c r="O21">
        <v>-35</v>
      </c>
    </row>
    <row r="22" spans="1:15" x14ac:dyDescent="0.25">
      <c r="A22" s="1">
        <v>42767</v>
      </c>
      <c r="B22">
        <v>-35</v>
      </c>
      <c r="C22">
        <v>-765.00000000000023</v>
      </c>
      <c r="D22">
        <v>-33.534500000000001</v>
      </c>
      <c r="K22" s="1">
        <v>42767</v>
      </c>
      <c r="L22">
        <v>-35</v>
      </c>
      <c r="N22" s="1">
        <v>42767</v>
      </c>
      <c r="O22">
        <v>-35</v>
      </c>
    </row>
    <row r="23" spans="1:15" x14ac:dyDescent="0.25">
      <c r="A23" s="1">
        <v>42795</v>
      </c>
      <c r="B23">
        <v>-35</v>
      </c>
      <c r="C23">
        <v>-748.00000000000023</v>
      </c>
      <c r="D23">
        <v>-35.9604</v>
      </c>
      <c r="K23" s="1">
        <v>42795</v>
      </c>
      <c r="L23">
        <v>-35</v>
      </c>
      <c r="N23" s="1">
        <v>42795</v>
      </c>
      <c r="O23">
        <v>-35</v>
      </c>
    </row>
    <row r="24" spans="1:15" x14ac:dyDescent="0.25">
      <c r="A24" s="1">
        <v>42828</v>
      </c>
      <c r="B24">
        <v>-35</v>
      </c>
      <c r="C24">
        <v>-731.00000000000023</v>
      </c>
      <c r="D24">
        <v>-38.386299999999999</v>
      </c>
      <c r="K24" s="1">
        <v>42828</v>
      </c>
      <c r="L24">
        <v>-35</v>
      </c>
      <c r="N24" s="1">
        <v>42828</v>
      </c>
      <c r="O24">
        <v>-35</v>
      </c>
    </row>
    <row r="25" spans="1:15" x14ac:dyDescent="0.25">
      <c r="A25" s="1">
        <v>42857</v>
      </c>
      <c r="B25">
        <v>-35</v>
      </c>
      <c r="C25">
        <v>-713.00000000000023</v>
      </c>
      <c r="D25">
        <v>-40.954899999999995</v>
      </c>
      <c r="K25" s="1">
        <v>42857</v>
      </c>
      <c r="L25">
        <v>-35</v>
      </c>
      <c r="N25" s="1">
        <v>42857</v>
      </c>
      <c r="O25">
        <v>-35</v>
      </c>
    </row>
    <row r="26" spans="1:15" x14ac:dyDescent="0.25">
      <c r="A26" s="1">
        <v>42887</v>
      </c>
      <c r="B26">
        <v>-35</v>
      </c>
      <c r="C26">
        <v>-695.00000000000023</v>
      </c>
      <c r="D26">
        <v>-43.523499999999999</v>
      </c>
      <c r="K26" s="1">
        <v>42887</v>
      </c>
      <c r="L26">
        <v>-35</v>
      </c>
      <c r="N26" s="1">
        <v>42887</v>
      </c>
      <c r="O26">
        <v>-35</v>
      </c>
    </row>
    <row r="27" spans="1:15" x14ac:dyDescent="0.25">
      <c r="A27" s="1">
        <v>42919</v>
      </c>
      <c r="B27">
        <v>-35</v>
      </c>
      <c r="C27">
        <v>-676.00000000000023</v>
      </c>
      <c r="D27">
        <v>-46.2348</v>
      </c>
      <c r="K27" s="1">
        <v>42919</v>
      </c>
      <c r="L27">
        <v>-35</v>
      </c>
      <c r="N27" s="1">
        <v>42919</v>
      </c>
      <c r="O27">
        <v>-35</v>
      </c>
    </row>
    <row r="28" spans="1:15" x14ac:dyDescent="0.25">
      <c r="A28" s="1">
        <v>42948</v>
      </c>
      <c r="B28">
        <v>-35</v>
      </c>
      <c r="C28">
        <v>-657.00000000000023</v>
      </c>
      <c r="D28">
        <v>-48.946100000000001</v>
      </c>
      <c r="K28" s="1">
        <v>42948</v>
      </c>
      <c r="L28">
        <v>-35</v>
      </c>
      <c r="N28" s="1">
        <v>42948</v>
      </c>
      <c r="O28">
        <v>-35</v>
      </c>
    </row>
    <row r="29" spans="1:15" x14ac:dyDescent="0.25">
      <c r="A29" s="1">
        <v>42979</v>
      </c>
      <c r="B29">
        <v>-36</v>
      </c>
      <c r="C29">
        <v>-637.00000000000023</v>
      </c>
      <c r="D29">
        <v>-51.8001</v>
      </c>
      <c r="K29" s="1">
        <v>42979</v>
      </c>
      <c r="L29">
        <v>-36</v>
      </c>
      <c r="N29" s="1">
        <v>42979</v>
      </c>
      <c r="O29">
        <v>-36</v>
      </c>
    </row>
    <row r="30" spans="1:15" x14ac:dyDescent="0.25">
      <c r="A30" s="1">
        <v>43010</v>
      </c>
      <c r="B30">
        <v>-35</v>
      </c>
      <c r="C30">
        <v>-617.00000000000023</v>
      </c>
      <c r="D30">
        <v>-54.6541</v>
      </c>
      <c r="K30" s="1">
        <v>42979</v>
      </c>
      <c r="L30">
        <v>-636.99999999999989</v>
      </c>
      <c r="N30" s="1">
        <v>43010</v>
      </c>
      <c r="O30">
        <v>-35</v>
      </c>
    </row>
    <row r="31" spans="1:15" x14ac:dyDescent="0.25">
      <c r="A31" s="1">
        <v>43040</v>
      </c>
      <c r="B31">
        <v>-35</v>
      </c>
      <c r="C31">
        <v>-597.00000000000023</v>
      </c>
      <c r="D31">
        <v>-57.508099999999999</v>
      </c>
      <c r="N31" s="1">
        <v>43040</v>
      </c>
      <c r="O31">
        <v>-35</v>
      </c>
    </row>
    <row r="32" spans="1:15" x14ac:dyDescent="0.25">
      <c r="A32" s="1">
        <v>43070</v>
      </c>
      <c r="B32">
        <v>-35</v>
      </c>
      <c r="C32">
        <v>-576.00000000000023</v>
      </c>
      <c r="D32">
        <v>-60.504799999999996</v>
      </c>
      <c r="N32" s="1">
        <v>43070</v>
      </c>
      <c r="O32">
        <v>-35</v>
      </c>
    </row>
    <row r="33" spans="1:15" x14ac:dyDescent="0.25">
      <c r="A33" s="1">
        <v>43102</v>
      </c>
      <c r="B33">
        <v>-35</v>
      </c>
      <c r="C33">
        <v>-555.00000000000023</v>
      </c>
      <c r="D33">
        <v>-63.501499999999993</v>
      </c>
      <c r="N33" s="1">
        <v>43102</v>
      </c>
      <c r="O33">
        <v>-35</v>
      </c>
    </row>
    <row r="34" spans="1:15" x14ac:dyDescent="0.25">
      <c r="A34" s="1">
        <v>43132</v>
      </c>
      <c r="B34">
        <v>-35</v>
      </c>
      <c r="C34">
        <v>-533.00000000000023</v>
      </c>
      <c r="D34">
        <v>-66.640899999999988</v>
      </c>
      <c r="N34" s="1">
        <v>43132</v>
      </c>
      <c r="O34">
        <v>-35</v>
      </c>
    </row>
    <row r="35" spans="1:15" x14ac:dyDescent="0.25">
      <c r="A35" s="1">
        <v>43160</v>
      </c>
      <c r="B35">
        <v>-35</v>
      </c>
      <c r="C35">
        <v>-511.00000000000023</v>
      </c>
      <c r="D35">
        <v>-69.780299999999983</v>
      </c>
      <c r="N35" s="1">
        <v>43160</v>
      </c>
      <c r="O35">
        <v>-35</v>
      </c>
    </row>
    <row r="36" spans="1:15" x14ac:dyDescent="0.25">
      <c r="A36" s="1">
        <v>43193</v>
      </c>
      <c r="B36">
        <v>-35</v>
      </c>
      <c r="C36">
        <v>-488.00000000000023</v>
      </c>
      <c r="D36">
        <v>-73.062399999999982</v>
      </c>
      <c r="N36" s="1">
        <v>43193</v>
      </c>
      <c r="O36">
        <v>-35</v>
      </c>
    </row>
    <row r="37" spans="1:15" x14ac:dyDescent="0.25">
      <c r="A37" s="1">
        <v>43222</v>
      </c>
      <c r="B37">
        <v>-36</v>
      </c>
      <c r="C37">
        <v>-464.00000000000023</v>
      </c>
      <c r="D37">
        <v>-76.487199999999987</v>
      </c>
      <c r="N37" s="1">
        <v>43222</v>
      </c>
      <c r="O37">
        <v>-36</v>
      </c>
    </row>
    <row r="38" spans="1:15" x14ac:dyDescent="0.25">
      <c r="A38" s="1">
        <v>43252</v>
      </c>
      <c r="B38">
        <v>-35</v>
      </c>
      <c r="C38">
        <v>-440.00000000000023</v>
      </c>
      <c r="D38">
        <v>-79.911999999999992</v>
      </c>
      <c r="N38" s="1">
        <v>43252</v>
      </c>
      <c r="O38">
        <v>-35</v>
      </c>
    </row>
    <row r="39" spans="1:15" x14ac:dyDescent="0.25">
      <c r="A39" s="1">
        <v>43283</v>
      </c>
      <c r="B39">
        <v>-35</v>
      </c>
      <c r="C39">
        <v>-415.00000000000023</v>
      </c>
      <c r="D39">
        <v>-83.479499999999987</v>
      </c>
      <c r="N39" s="1">
        <v>43283</v>
      </c>
      <c r="O39">
        <v>-35</v>
      </c>
    </row>
    <row r="40" spans="1:15" x14ac:dyDescent="0.25">
      <c r="A40" s="1">
        <v>43313</v>
      </c>
      <c r="B40">
        <v>-35</v>
      </c>
      <c r="C40">
        <v>-390.00000000000023</v>
      </c>
      <c r="D40">
        <v>-87.046999999999983</v>
      </c>
      <c r="N40" s="1">
        <v>43313</v>
      </c>
      <c r="O40">
        <v>-35</v>
      </c>
    </row>
    <row r="41" spans="1:15" x14ac:dyDescent="0.25">
      <c r="A41" s="1">
        <v>43346</v>
      </c>
      <c r="B41">
        <v>-35</v>
      </c>
      <c r="C41">
        <v>-364.00000000000023</v>
      </c>
      <c r="D41">
        <v>-90.757199999999983</v>
      </c>
      <c r="N41" s="1">
        <v>43346</v>
      </c>
      <c r="O41">
        <v>-35</v>
      </c>
    </row>
    <row r="42" spans="1:15" x14ac:dyDescent="0.25">
      <c r="A42" s="1">
        <v>43374</v>
      </c>
      <c r="B42">
        <v>-35</v>
      </c>
      <c r="C42">
        <v>-338.00000000000023</v>
      </c>
      <c r="D42">
        <v>-94.467399999999984</v>
      </c>
      <c r="N42" s="1">
        <v>43374</v>
      </c>
      <c r="O42">
        <v>-35</v>
      </c>
    </row>
    <row r="43" spans="1:15" x14ac:dyDescent="0.25">
      <c r="A43" s="1">
        <v>43405</v>
      </c>
      <c r="B43">
        <v>-35</v>
      </c>
      <c r="C43">
        <v>-311.00000000000023</v>
      </c>
      <c r="D43">
        <v>-98.320299999999989</v>
      </c>
      <c r="N43" s="1">
        <v>43405</v>
      </c>
      <c r="O43">
        <v>-35</v>
      </c>
    </row>
    <row r="44" spans="1:15" x14ac:dyDescent="0.25">
      <c r="A44" s="1">
        <v>43437</v>
      </c>
      <c r="B44">
        <v>-35</v>
      </c>
      <c r="C44">
        <v>-283.00000000000023</v>
      </c>
      <c r="D44">
        <v>-102.31589999999998</v>
      </c>
      <c r="N44" s="1">
        <v>43437</v>
      </c>
      <c r="O44">
        <v>-35</v>
      </c>
    </row>
    <row r="45" spans="1:15" x14ac:dyDescent="0.25">
      <c r="A45" s="1">
        <v>43467</v>
      </c>
      <c r="B45">
        <v>-35</v>
      </c>
      <c r="C45">
        <v>-255.00000000000023</v>
      </c>
      <c r="D45">
        <v>-106.31149999999998</v>
      </c>
      <c r="N45" s="1">
        <v>43467</v>
      </c>
      <c r="O45">
        <v>-35</v>
      </c>
    </row>
    <row r="46" spans="1:15" x14ac:dyDescent="0.25">
      <c r="A46" s="1">
        <v>43497</v>
      </c>
      <c r="B46">
        <v>-35</v>
      </c>
      <c r="C46">
        <v>-226.00000000000023</v>
      </c>
      <c r="D46">
        <v>-110.44979999999998</v>
      </c>
      <c r="N46" s="1">
        <v>43497</v>
      </c>
      <c r="O46">
        <v>-35</v>
      </c>
    </row>
    <row r="47" spans="1:15" x14ac:dyDescent="0.25">
      <c r="A47" s="1">
        <v>43525</v>
      </c>
      <c r="B47">
        <v>-35</v>
      </c>
      <c r="C47">
        <v>-196.00000000000023</v>
      </c>
      <c r="D47">
        <v>-114.73079999999999</v>
      </c>
      <c r="N47" s="1">
        <v>43525</v>
      </c>
      <c r="O47">
        <v>-35</v>
      </c>
    </row>
    <row r="48" spans="1:15" x14ac:dyDescent="0.25">
      <c r="A48" s="1">
        <v>43556</v>
      </c>
      <c r="B48">
        <v>-35</v>
      </c>
      <c r="C48">
        <v>-166.00000000000023</v>
      </c>
      <c r="D48">
        <v>-119.01179999999999</v>
      </c>
      <c r="N48" s="1">
        <v>43556</v>
      </c>
      <c r="O48">
        <v>-35</v>
      </c>
    </row>
    <row r="49" spans="1:15" x14ac:dyDescent="0.25">
      <c r="A49" s="1">
        <v>43587</v>
      </c>
      <c r="B49">
        <v>-35</v>
      </c>
      <c r="C49">
        <v>-135.00000000000023</v>
      </c>
      <c r="D49">
        <v>-123.43549999999999</v>
      </c>
      <c r="N49" s="1">
        <v>43587</v>
      </c>
      <c r="O49">
        <v>-35</v>
      </c>
    </row>
    <row r="50" spans="1:15" x14ac:dyDescent="0.25">
      <c r="A50" s="1">
        <v>43619</v>
      </c>
      <c r="B50">
        <v>-35</v>
      </c>
      <c r="C50">
        <v>-103.00000000000023</v>
      </c>
      <c r="D50">
        <v>-128.00189999999998</v>
      </c>
      <c r="N50" s="1">
        <v>43619</v>
      </c>
      <c r="O50">
        <v>-35</v>
      </c>
    </row>
    <row r="51" spans="1:15" x14ac:dyDescent="0.25">
      <c r="A51" s="1">
        <v>43647</v>
      </c>
      <c r="B51">
        <v>-35</v>
      </c>
      <c r="C51">
        <v>-70.000000000000227</v>
      </c>
      <c r="D51">
        <v>-132.71099999999998</v>
      </c>
      <c r="N51" s="1">
        <v>43647</v>
      </c>
      <c r="O51">
        <v>-35</v>
      </c>
    </row>
    <row r="52" spans="1:15" x14ac:dyDescent="0.25">
      <c r="A52" s="1">
        <v>43678</v>
      </c>
      <c r="B52">
        <v>-35</v>
      </c>
      <c r="C52">
        <v>-37.000000000000227</v>
      </c>
      <c r="D52">
        <v>-137.42009999999999</v>
      </c>
      <c r="N52" s="1">
        <v>43678</v>
      </c>
      <c r="O52">
        <v>-35</v>
      </c>
    </row>
    <row r="53" spans="1:15" x14ac:dyDescent="0.25">
      <c r="A53" s="1">
        <v>43710</v>
      </c>
      <c r="B53">
        <v>-37</v>
      </c>
      <c r="C53">
        <v>-2.2737367544323206E-13</v>
      </c>
      <c r="D53">
        <v>-142.69999999999999</v>
      </c>
      <c r="N53" s="1">
        <v>43710</v>
      </c>
      <c r="O53">
        <v>-37</v>
      </c>
    </row>
    <row r="54" spans="1:15" x14ac:dyDescent="0.25">
      <c r="N54">
        <v>43710</v>
      </c>
      <c r="O54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workbookViewId="0">
      <selection activeCell="F2" sqref="F2"/>
    </sheetView>
  </sheetViews>
  <sheetFormatPr defaultRowHeight="15" x14ac:dyDescent="0.25"/>
  <cols>
    <col min="3" max="3" width="13.28515625" bestFit="1" customWidth="1"/>
    <col min="5" max="5" width="17" bestFit="1" customWidth="1"/>
    <col min="6" max="6" width="17" customWidth="1"/>
    <col min="7" max="7" width="16.7109375" bestFit="1" customWidth="1"/>
    <col min="8" max="8" width="9.7109375" bestFit="1" customWidth="1"/>
    <col min="9" max="9" width="20.28515625" bestFit="1" customWidth="1"/>
    <col min="10" max="10" width="9.7109375" bestFit="1" customWidth="1"/>
  </cols>
  <sheetData>
    <row r="1" spans="1:20" x14ac:dyDescent="0.25">
      <c r="C1" t="s">
        <v>12</v>
      </c>
      <c r="D1">
        <v>399328</v>
      </c>
      <c r="E1" t="s">
        <v>16</v>
      </c>
      <c r="F1" s="1">
        <v>42244</v>
      </c>
    </row>
    <row r="2" spans="1:20" x14ac:dyDescent="0.25">
      <c r="C2" t="s">
        <v>4</v>
      </c>
      <c r="D2" s="4">
        <v>0.28399999999999997</v>
      </c>
      <c r="E2" t="s">
        <v>5</v>
      </c>
      <c r="F2">
        <v>100</v>
      </c>
    </row>
    <row r="3" spans="1:20" x14ac:dyDescent="0.25">
      <c r="C3" t="s">
        <v>13</v>
      </c>
      <c r="D3" s="8">
        <v>0</v>
      </c>
      <c r="E3" t="s">
        <v>6</v>
      </c>
      <c r="F3">
        <v>0</v>
      </c>
    </row>
    <row r="4" spans="1:20" x14ac:dyDescent="0.25">
      <c r="C4" t="s">
        <v>14</v>
      </c>
      <c r="D4" s="4">
        <f>D2-D3</f>
        <v>0.28399999999999997</v>
      </c>
    </row>
    <row r="5" spans="1:20" x14ac:dyDescent="0.25">
      <c r="E5" s="6" t="s">
        <v>7</v>
      </c>
      <c r="F5" s="6" t="s">
        <v>19</v>
      </c>
      <c r="G5" s="6" t="s">
        <v>8</v>
      </c>
      <c r="H5" s="6" t="s">
        <v>9</v>
      </c>
      <c r="I5" s="5" t="s">
        <v>10</v>
      </c>
    </row>
    <row r="6" spans="1:20" x14ac:dyDescent="0.25">
      <c r="A6" t="s">
        <v>0</v>
      </c>
      <c r="B6" s="3" t="s">
        <v>1</v>
      </c>
      <c r="C6" s="3" t="s">
        <v>2</v>
      </c>
      <c r="D6" s="3" t="s">
        <v>3</v>
      </c>
      <c r="E6" s="2">
        <v>0</v>
      </c>
      <c r="F6" s="2"/>
      <c r="G6" s="2">
        <v>0</v>
      </c>
      <c r="H6" s="2">
        <v>0</v>
      </c>
      <c r="I6" s="3">
        <f>SUM(C7:C54)*SUM(F2:F3)</f>
        <v>1000.0000000000002</v>
      </c>
    </row>
    <row r="7" spans="1:20" x14ac:dyDescent="0.25">
      <c r="A7" s="1">
        <v>42278</v>
      </c>
      <c r="B7" s="3">
        <v>0.37</v>
      </c>
      <c r="C7" s="3">
        <v>0.11</v>
      </c>
      <c r="D7" s="3">
        <v>0.26</v>
      </c>
      <c r="E7" s="3">
        <f>C7*$F$3*-1</f>
        <v>0</v>
      </c>
      <c r="F7" s="3">
        <f>I6-I7+G7-G6</f>
        <v>37</v>
      </c>
      <c r="G7" s="3">
        <f>D7*$F$2</f>
        <v>26</v>
      </c>
      <c r="H7" s="3">
        <f>SUM(E7:G7)</f>
        <v>63</v>
      </c>
      <c r="I7" s="3">
        <f t="shared" ref="I7:I54" si="0">I6-C7*$F$2</f>
        <v>989.00000000000023</v>
      </c>
      <c r="O7" s="1"/>
      <c r="P7" s="3"/>
      <c r="Q7" s="3"/>
      <c r="R7" s="3"/>
    </row>
    <row r="8" spans="1:20" x14ac:dyDescent="0.25">
      <c r="A8" s="1">
        <v>42310</v>
      </c>
      <c r="B8" s="3">
        <v>0.35</v>
      </c>
      <c r="C8" s="3">
        <v>0.12</v>
      </c>
      <c r="D8" s="3">
        <v>0.23</v>
      </c>
      <c r="E8" s="3">
        <f t="shared" ref="E8:E54" si="1">C8*$F$3*-1+E7</f>
        <v>0</v>
      </c>
      <c r="F8" s="3">
        <f>I7-I8+G8-G7</f>
        <v>35</v>
      </c>
      <c r="G8" s="3">
        <f t="shared" ref="G8:G54" si="2">D8*$F$2+G7</f>
        <v>49</v>
      </c>
      <c r="H8" s="3">
        <f t="shared" ref="H8:H54" si="3">SUM(E8:G8)</f>
        <v>84</v>
      </c>
      <c r="I8" s="3">
        <f t="shared" si="0"/>
        <v>977.00000000000023</v>
      </c>
      <c r="O8" s="1"/>
      <c r="P8" s="3"/>
      <c r="Q8" s="3"/>
      <c r="R8" s="3"/>
      <c r="T8" s="3"/>
    </row>
    <row r="9" spans="1:20" x14ac:dyDescent="0.25">
      <c r="A9" s="1">
        <v>42339</v>
      </c>
      <c r="B9" s="3">
        <v>0.35</v>
      </c>
      <c r="C9" s="3">
        <v>0.12</v>
      </c>
      <c r="D9" s="3">
        <v>0.23</v>
      </c>
      <c r="E9" s="3">
        <f t="shared" si="1"/>
        <v>0</v>
      </c>
      <c r="F9" s="3">
        <f t="shared" ref="F9:F54" si="4">I8-I9+G9-G8</f>
        <v>35</v>
      </c>
      <c r="G9" s="3">
        <f t="shared" si="2"/>
        <v>72</v>
      </c>
      <c r="H9" s="3">
        <f t="shared" si="3"/>
        <v>107</v>
      </c>
      <c r="I9" s="3">
        <f t="shared" si="0"/>
        <v>965.00000000000023</v>
      </c>
      <c r="O9" s="1"/>
      <c r="P9" s="3"/>
      <c r="Q9" s="3"/>
      <c r="R9" s="3"/>
      <c r="T9" s="3"/>
    </row>
    <row r="10" spans="1:20" x14ac:dyDescent="0.25">
      <c r="A10" s="1">
        <v>42373</v>
      </c>
      <c r="B10" s="3">
        <v>0.35</v>
      </c>
      <c r="C10" s="3">
        <v>0.12</v>
      </c>
      <c r="D10" s="3">
        <v>0.23</v>
      </c>
      <c r="E10" s="3">
        <f t="shared" si="1"/>
        <v>0</v>
      </c>
      <c r="F10" s="3">
        <f t="shared" si="4"/>
        <v>35</v>
      </c>
      <c r="G10" s="3">
        <f t="shared" si="2"/>
        <v>95</v>
      </c>
      <c r="H10" s="3">
        <f t="shared" si="3"/>
        <v>130</v>
      </c>
      <c r="I10" s="3">
        <f t="shared" si="0"/>
        <v>953.00000000000023</v>
      </c>
      <c r="O10" s="1"/>
      <c r="P10" s="3"/>
      <c r="Q10" s="3"/>
      <c r="R10" s="3"/>
      <c r="T10" s="3"/>
    </row>
    <row r="11" spans="1:20" x14ac:dyDescent="0.25">
      <c r="A11" s="1">
        <v>42401</v>
      </c>
      <c r="B11" s="3">
        <v>0.36</v>
      </c>
      <c r="C11" s="3">
        <v>0.13</v>
      </c>
      <c r="D11" s="3">
        <v>0.23</v>
      </c>
      <c r="E11" s="3">
        <f t="shared" si="1"/>
        <v>0</v>
      </c>
      <c r="F11" s="3">
        <f t="shared" si="4"/>
        <v>36</v>
      </c>
      <c r="G11" s="3">
        <f t="shared" si="2"/>
        <v>118</v>
      </c>
      <c r="H11" s="3">
        <f t="shared" si="3"/>
        <v>154</v>
      </c>
      <c r="I11" s="3">
        <f t="shared" si="0"/>
        <v>940.00000000000023</v>
      </c>
      <c r="O11" s="1"/>
      <c r="P11" s="3"/>
      <c r="Q11" s="3"/>
      <c r="R11" s="3"/>
      <c r="T11" s="3"/>
    </row>
    <row r="12" spans="1:20" x14ac:dyDescent="0.25">
      <c r="A12" s="1">
        <v>42430</v>
      </c>
      <c r="B12" s="3">
        <v>0.35</v>
      </c>
      <c r="C12" s="3">
        <v>0.13</v>
      </c>
      <c r="D12" s="3">
        <v>0.22</v>
      </c>
      <c r="E12" s="3">
        <f t="shared" si="1"/>
        <v>0</v>
      </c>
      <c r="F12" s="3">
        <f t="shared" si="4"/>
        <v>35</v>
      </c>
      <c r="G12" s="3">
        <f t="shared" si="2"/>
        <v>140</v>
      </c>
      <c r="H12" s="3">
        <f t="shared" si="3"/>
        <v>175</v>
      </c>
      <c r="I12" s="3">
        <f t="shared" si="0"/>
        <v>927.00000000000023</v>
      </c>
      <c r="O12" s="1"/>
      <c r="P12" s="3"/>
      <c r="Q12" s="3"/>
      <c r="R12" s="3"/>
      <c r="T12" s="3"/>
    </row>
    <row r="13" spans="1:20" x14ac:dyDescent="0.25">
      <c r="A13" s="1">
        <v>42461</v>
      </c>
      <c r="B13" s="3">
        <v>0.35</v>
      </c>
      <c r="C13" s="3">
        <v>0.13</v>
      </c>
      <c r="D13" s="3">
        <v>0.22</v>
      </c>
      <c r="E13" s="3">
        <f t="shared" si="1"/>
        <v>0</v>
      </c>
      <c r="F13" s="3">
        <f t="shared" si="4"/>
        <v>35</v>
      </c>
      <c r="G13" s="3">
        <f t="shared" si="2"/>
        <v>162</v>
      </c>
      <c r="H13" s="3">
        <f t="shared" si="3"/>
        <v>197</v>
      </c>
      <c r="I13" s="3">
        <f t="shared" si="0"/>
        <v>914.00000000000023</v>
      </c>
      <c r="O13" s="1"/>
      <c r="P13" s="3"/>
      <c r="Q13" s="3"/>
      <c r="R13" s="3"/>
      <c r="T13" s="3"/>
    </row>
    <row r="14" spans="1:20" x14ac:dyDescent="0.25">
      <c r="A14" s="1">
        <v>42492</v>
      </c>
      <c r="B14" s="3">
        <v>0.35</v>
      </c>
      <c r="C14" s="3">
        <v>0.13</v>
      </c>
      <c r="D14" s="3">
        <v>0.22</v>
      </c>
      <c r="E14" s="3">
        <f t="shared" si="1"/>
        <v>0</v>
      </c>
      <c r="F14" s="3">
        <f t="shared" si="4"/>
        <v>35</v>
      </c>
      <c r="G14" s="3">
        <f t="shared" si="2"/>
        <v>184</v>
      </c>
      <c r="H14" s="3">
        <f t="shared" si="3"/>
        <v>219</v>
      </c>
      <c r="I14" s="3">
        <f t="shared" si="0"/>
        <v>901.00000000000023</v>
      </c>
      <c r="O14" s="1"/>
      <c r="P14" s="3"/>
      <c r="Q14" s="3"/>
      <c r="R14" s="3"/>
      <c r="T14" s="3"/>
    </row>
    <row r="15" spans="1:20" x14ac:dyDescent="0.25">
      <c r="A15" s="1">
        <v>42522</v>
      </c>
      <c r="B15" s="3">
        <v>0.35</v>
      </c>
      <c r="C15" s="3">
        <v>0.14000000000000001</v>
      </c>
      <c r="D15" s="3">
        <v>0.21</v>
      </c>
      <c r="E15" s="3">
        <f t="shared" si="1"/>
        <v>0</v>
      </c>
      <c r="F15" s="3">
        <f t="shared" si="4"/>
        <v>35</v>
      </c>
      <c r="G15" s="3">
        <f t="shared" si="2"/>
        <v>205</v>
      </c>
      <c r="H15" s="3">
        <f t="shared" si="3"/>
        <v>240</v>
      </c>
      <c r="I15" s="3">
        <f t="shared" si="0"/>
        <v>887.00000000000023</v>
      </c>
      <c r="O15" s="1"/>
      <c r="P15" s="3"/>
      <c r="Q15" s="3"/>
      <c r="R15" s="3"/>
      <c r="T15" s="3"/>
    </row>
    <row r="16" spans="1:20" x14ac:dyDescent="0.25">
      <c r="A16" s="1">
        <v>42552</v>
      </c>
      <c r="B16" s="3">
        <v>0.35</v>
      </c>
      <c r="C16" s="3">
        <v>0.14000000000000001</v>
      </c>
      <c r="D16" s="3">
        <v>0.21</v>
      </c>
      <c r="E16" s="3">
        <f t="shared" si="1"/>
        <v>0</v>
      </c>
      <c r="F16" s="3">
        <f t="shared" si="4"/>
        <v>35</v>
      </c>
      <c r="G16" s="3">
        <f t="shared" si="2"/>
        <v>226</v>
      </c>
      <c r="H16" s="3">
        <f t="shared" si="3"/>
        <v>261</v>
      </c>
      <c r="I16" s="3">
        <f t="shared" si="0"/>
        <v>873.00000000000023</v>
      </c>
      <c r="O16" s="1"/>
      <c r="P16" s="3"/>
      <c r="Q16" s="3"/>
      <c r="R16" s="3"/>
      <c r="T16" s="3"/>
    </row>
    <row r="17" spans="1:20" x14ac:dyDescent="0.25">
      <c r="A17" s="1">
        <v>42583</v>
      </c>
      <c r="B17" s="3">
        <v>0.35</v>
      </c>
      <c r="C17" s="3">
        <v>0.14000000000000001</v>
      </c>
      <c r="D17" s="3">
        <v>0.21</v>
      </c>
      <c r="E17" s="3">
        <f t="shared" si="1"/>
        <v>0</v>
      </c>
      <c r="F17" s="3">
        <f t="shared" si="4"/>
        <v>35</v>
      </c>
      <c r="G17" s="3">
        <f t="shared" si="2"/>
        <v>247</v>
      </c>
      <c r="H17" s="3">
        <f t="shared" si="3"/>
        <v>282</v>
      </c>
      <c r="I17" s="3">
        <f t="shared" si="0"/>
        <v>859.00000000000023</v>
      </c>
      <c r="O17" s="1"/>
      <c r="P17" s="3"/>
      <c r="Q17" s="3"/>
      <c r="R17" s="3"/>
      <c r="T17" s="3"/>
    </row>
    <row r="18" spans="1:20" x14ac:dyDescent="0.25">
      <c r="A18" s="1">
        <v>42614</v>
      </c>
      <c r="B18" s="3">
        <v>0.35</v>
      </c>
      <c r="C18" s="3">
        <v>0.15</v>
      </c>
      <c r="D18" s="3">
        <v>0.2</v>
      </c>
      <c r="E18" s="3">
        <f t="shared" si="1"/>
        <v>0</v>
      </c>
      <c r="F18" s="3">
        <f t="shared" si="4"/>
        <v>35</v>
      </c>
      <c r="G18" s="3">
        <f t="shared" si="2"/>
        <v>267</v>
      </c>
      <c r="H18" s="3">
        <f t="shared" si="3"/>
        <v>302</v>
      </c>
      <c r="I18" s="3">
        <f t="shared" si="0"/>
        <v>844.00000000000023</v>
      </c>
      <c r="O18" s="1"/>
      <c r="P18" s="3"/>
      <c r="Q18" s="3"/>
      <c r="R18" s="3"/>
      <c r="T18" s="3"/>
    </row>
    <row r="19" spans="1:20" x14ac:dyDescent="0.25">
      <c r="A19" s="1">
        <v>42646</v>
      </c>
      <c r="B19" s="3">
        <v>0.35</v>
      </c>
      <c r="C19" s="3">
        <v>0.15</v>
      </c>
      <c r="D19" s="3">
        <v>0.2</v>
      </c>
      <c r="E19" s="3">
        <f t="shared" si="1"/>
        <v>0</v>
      </c>
      <c r="F19" s="3">
        <f t="shared" si="4"/>
        <v>35</v>
      </c>
      <c r="G19" s="3">
        <f t="shared" si="2"/>
        <v>287</v>
      </c>
      <c r="H19" s="3">
        <f t="shared" si="3"/>
        <v>322</v>
      </c>
      <c r="I19" s="3">
        <f t="shared" si="0"/>
        <v>829.00000000000023</v>
      </c>
      <c r="O19" s="1"/>
      <c r="P19" s="3"/>
      <c r="Q19" s="3"/>
      <c r="R19" s="3"/>
      <c r="T19" s="3"/>
    </row>
    <row r="20" spans="1:20" x14ac:dyDescent="0.25">
      <c r="A20" s="1">
        <v>42675</v>
      </c>
      <c r="B20" s="3">
        <v>0.35</v>
      </c>
      <c r="C20" s="3">
        <v>0.15</v>
      </c>
      <c r="D20" s="3">
        <v>0.2</v>
      </c>
      <c r="E20" s="3">
        <f t="shared" si="1"/>
        <v>0</v>
      </c>
      <c r="F20" s="3">
        <f t="shared" si="4"/>
        <v>35</v>
      </c>
      <c r="G20" s="3">
        <f t="shared" si="2"/>
        <v>307</v>
      </c>
      <c r="H20" s="3">
        <f t="shared" si="3"/>
        <v>342</v>
      </c>
      <c r="I20" s="3">
        <f t="shared" si="0"/>
        <v>814.00000000000023</v>
      </c>
      <c r="O20" s="1"/>
      <c r="P20" s="3"/>
      <c r="Q20" s="3"/>
      <c r="R20" s="3"/>
      <c r="T20" s="3"/>
    </row>
    <row r="21" spans="1:20" x14ac:dyDescent="0.25">
      <c r="A21" s="1">
        <v>42705</v>
      </c>
      <c r="B21" s="3">
        <v>0.35</v>
      </c>
      <c r="C21" s="3">
        <v>0.16</v>
      </c>
      <c r="D21" s="3">
        <v>0.19</v>
      </c>
      <c r="E21" s="3">
        <f t="shared" si="1"/>
        <v>0</v>
      </c>
      <c r="F21" s="3">
        <f t="shared" si="4"/>
        <v>35</v>
      </c>
      <c r="G21" s="3">
        <f t="shared" si="2"/>
        <v>326</v>
      </c>
      <c r="H21" s="3">
        <f t="shared" si="3"/>
        <v>361</v>
      </c>
      <c r="I21" s="3">
        <f t="shared" si="0"/>
        <v>798.00000000000023</v>
      </c>
      <c r="O21" s="1"/>
      <c r="P21" s="3"/>
      <c r="Q21" s="3"/>
      <c r="R21" s="3"/>
      <c r="T21" s="3"/>
    </row>
    <row r="22" spans="1:20" x14ac:dyDescent="0.25">
      <c r="A22" s="1">
        <v>42737</v>
      </c>
      <c r="B22" s="3">
        <v>0.35</v>
      </c>
      <c r="C22" s="3">
        <v>0.16</v>
      </c>
      <c r="D22" s="3">
        <v>0.19</v>
      </c>
      <c r="E22" s="3">
        <f t="shared" si="1"/>
        <v>0</v>
      </c>
      <c r="F22" s="3">
        <f t="shared" si="4"/>
        <v>35</v>
      </c>
      <c r="G22" s="3">
        <f t="shared" si="2"/>
        <v>345</v>
      </c>
      <c r="H22" s="3">
        <f t="shared" si="3"/>
        <v>380</v>
      </c>
      <c r="I22" s="3">
        <f t="shared" si="0"/>
        <v>782.00000000000023</v>
      </c>
      <c r="O22" s="1"/>
      <c r="P22" s="3"/>
      <c r="Q22" s="3"/>
      <c r="R22" s="3"/>
      <c r="T22" s="3"/>
    </row>
    <row r="23" spans="1:20" x14ac:dyDescent="0.25">
      <c r="A23" s="1">
        <v>42767</v>
      </c>
      <c r="B23" s="3">
        <v>0.35</v>
      </c>
      <c r="C23" s="3">
        <v>0.17</v>
      </c>
      <c r="D23" s="3">
        <v>0.18</v>
      </c>
      <c r="E23" s="3">
        <f t="shared" si="1"/>
        <v>0</v>
      </c>
      <c r="F23" s="3">
        <f t="shared" si="4"/>
        <v>35</v>
      </c>
      <c r="G23" s="3">
        <f t="shared" si="2"/>
        <v>363</v>
      </c>
      <c r="H23" s="3">
        <f t="shared" si="3"/>
        <v>398</v>
      </c>
      <c r="I23" s="3">
        <f t="shared" si="0"/>
        <v>765.00000000000023</v>
      </c>
      <c r="O23" s="1"/>
      <c r="P23" s="3"/>
      <c r="Q23" s="3"/>
      <c r="R23" s="3"/>
      <c r="T23" s="3"/>
    </row>
    <row r="24" spans="1:20" x14ac:dyDescent="0.25">
      <c r="A24" s="1">
        <v>42795</v>
      </c>
      <c r="B24" s="3">
        <v>0.35</v>
      </c>
      <c r="C24" s="3">
        <v>0.17</v>
      </c>
      <c r="D24" s="3">
        <v>0.18</v>
      </c>
      <c r="E24" s="3">
        <f t="shared" si="1"/>
        <v>0</v>
      </c>
      <c r="F24" s="3">
        <f t="shared" si="4"/>
        <v>35</v>
      </c>
      <c r="G24" s="3">
        <f t="shared" si="2"/>
        <v>381</v>
      </c>
      <c r="H24" s="3">
        <f t="shared" si="3"/>
        <v>416</v>
      </c>
      <c r="I24" s="3">
        <f t="shared" si="0"/>
        <v>748.00000000000023</v>
      </c>
      <c r="O24" s="1"/>
      <c r="P24" s="3"/>
      <c r="Q24" s="3"/>
      <c r="R24" s="3"/>
      <c r="T24" s="3"/>
    </row>
    <row r="25" spans="1:20" x14ac:dyDescent="0.25">
      <c r="A25" s="1">
        <v>42828</v>
      </c>
      <c r="B25" s="3">
        <v>0.35</v>
      </c>
      <c r="C25" s="3">
        <v>0.17</v>
      </c>
      <c r="D25" s="3">
        <v>0.18</v>
      </c>
      <c r="E25" s="3">
        <f t="shared" si="1"/>
        <v>0</v>
      </c>
      <c r="F25" s="3">
        <f t="shared" si="4"/>
        <v>35</v>
      </c>
      <c r="G25" s="3">
        <f t="shared" si="2"/>
        <v>399</v>
      </c>
      <c r="H25" s="3">
        <f t="shared" si="3"/>
        <v>434</v>
      </c>
      <c r="I25" s="3">
        <f t="shared" si="0"/>
        <v>731.00000000000023</v>
      </c>
      <c r="O25" s="1"/>
      <c r="P25" s="3"/>
      <c r="Q25" s="3"/>
      <c r="R25" s="3"/>
      <c r="T25" s="3"/>
    </row>
    <row r="26" spans="1:20" x14ac:dyDescent="0.25">
      <c r="A26" s="1">
        <v>42857</v>
      </c>
      <c r="B26" s="3">
        <v>0.35</v>
      </c>
      <c r="C26" s="3">
        <v>0.18</v>
      </c>
      <c r="D26" s="3">
        <v>0.17</v>
      </c>
      <c r="E26" s="3">
        <f t="shared" si="1"/>
        <v>0</v>
      </c>
      <c r="F26" s="3">
        <f t="shared" si="4"/>
        <v>35</v>
      </c>
      <c r="G26" s="3">
        <f t="shared" si="2"/>
        <v>416</v>
      </c>
      <c r="H26" s="3">
        <f t="shared" si="3"/>
        <v>451</v>
      </c>
      <c r="I26" s="3">
        <f t="shared" si="0"/>
        <v>713.00000000000023</v>
      </c>
      <c r="O26" s="1"/>
      <c r="P26" s="3"/>
      <c r="Q26" s="3"/>
      <c r="R26" s="3"/>
      <c r="T26" s="3"/>
    </row>
    <row r="27" spans="1:20" x14ac:dyDescent="0.25">
      <c r="A27" s="1">
        <v>42887</v>
      </c>
      <c r="B27" s="3">
        <v>0.35</v>
      </c>
      <c r="C27" s="3">
        <v>0.18</v>
      </c>
      <c r="D27" s="3">
        <v>0.17</v>
      </c>
      <c r="E27" s="3">
        <f t="shared" si="1"/>
        <v>0</v>
      </c>
      <c r="F27" s="3">
        <f t="shared" si="4"/>
        <v>35</v>
      </c>
      <c r="G27" s="3">
        <f t="shared" si="2"/>
        <v>433</v>
      </c>
      <c r="H27" s="3">
        <f t="shared" si="3"/>
        <v>468</v>
      </c>
      <c r="I27" s="3">
        <f t="shared" si="0"/>
        <v>695.00000000000023</v>
      </c>
      <c r="O27" s="1"/>
      <c r="P27" s="3"/>
      <c r="Q27" s="3"/>
      <c r="R27" s="3"/>
      <c r="T27" s="3"/>
    </row>
    <row r="28" spans="1:20" x14ac:dyDescent="0.25">
      <c r="A28" s="1">
        <v>42919</v>
      </c>
      <c r="B28" s="3">
        <v>0.35</v>
      </c>
      <c r="C28" s="3">
        <v>0.19</v>
      </c>
      <c r="D28" s="3">
        <v>0.16</v>
      </c>
      <c r="E28" s="3">
        <f t="shared" si="1"/>
        <v>0</v>
      </c>
      <c r="F28" s="3">
        <f t="shared" si="4"/>
        <v>35</v>
      </c>
      <c r="G28" s="3">
        <f t="shared" si="2"/>
        <v>449</v>
      </c>
      <c r="H28" s="3">
        <f t="shared" si="3"/>
        <v>484</v>
      </c>
      <c r="I28" s="3">
        <f t="shared" si="0"/>
        <v>676.00000000000023</v>
      </c>
      <c r="O28" s="1"/>
      <c r="P28" s="3"/>
      <c r="Q28" s="3"/>
      <c r="R28" s="3"/>
      <c r="T28" s="3"/>
    </row>
    <row r="29" spans="1:20" x14ac:dyDescent="0.25">
      <c r="A29" s="1">
        <v>42948</v>
      </c>
      <c r="B29" s="3">
        <v>0.35</v>
      </c>
      <c r="C29" s="3">
        <v>0.19</v>
      </c>
      <c r="D29" s="3">
        <v>0.16</v>
      </c>
      <c r="E29" s="3">
        <f t="shared" si="1"/>
        <v>0</v>
      </c>
      <c r="F29" s="3">
        <f t="shared" si="4"/>
        <v>35</v>
      </c>
      <c r="G29" s="3">
        <f t="shared" si="2"/>
        <v>465</v>
      </c>
      <c r="H29" s="3">
        <f t="shared" si="3"/>
        <v>500</v>
      </c>
      <c r="I29" s="3">
        <f t="shared" si="0"/>
        <v>657.00000000000023</v>
      </c>
      <c r="O29" s="1"/>
      <c r="P29" s="3"/>
      <c r="Q29" s="3"/>
      <c r="R29" s="3"/>
      <c r="T29" s="3"/>
    </row>
    <row r="30" spans="1:20" x14ac:dyDescent="0.25">
      <c r="A30" s="1">
        <v>42979</v>
      </c>
      <c r="B30" s="3">
        <v>0.36</v>
      </c>
      <c r="C30" s="3">
        <v>0.2</v>
      </c>
      <c r="D30" s="3">
        <v>0.16</v>
      </c>
      <c r="E30" s="3">
        <f t="shared" si="1"/>
        <v>0</v>
      </c>
      <c r="F30" s="3">
        <f t="shared" si="4"/>
        <v>36</v>
      </c>
      <c r="G30" s="3">
        <f t="shared" si="2"/>
        <v>481</v>
      </c>
      <c r="H30" s="3">
        <f t="shared" si="3"/>
        <v>517</v>
      </c>
      <c r="I30" s="3">
        <f t="shared" si="0"/>
        <v>637.00000000000023</v>
      </c>
      <c r="O30" s="1"/>
      <c r="P30" s="3"/>
      <c r="Q30" s="3"/>
      <c r="R30" s="3"/>
      <c r="T30" s="3"/>
    </row>
    <row r="31" spans="1:20" x14ac:dyDescent="0.25">
      <c r="A31" s="1">
        <v>43010</v>
      </c>
      <c r="B31" s="3">
        <v>0.35</v>
      </c>
      <c r="C31" s="3">
        <v>0.2</v>
      </c>
      <c r="D31" s="3">
        <v>0.15</v>
      </c>
      <c r="E31" s="3">
        <f t="shared" si="1"/>
        <v>0</v>
      </c>
      <c r="F31" s="3">
        <f t="shared" si="4"/>
        <v>35</v>
      </c>
      <c r="G31" s="3">
        <f t="shared" si="2"/>
        <v>496</v>
      </c>
      <c r="H31" s="3">
        <f t="shared" si="3"/>
        <v>531</v>
      </c>
      <c r="I31" s="3">
        <f t="shared" si="0"/>
        <v>617.00000000000023</v>
      </c>
      <c r="O31" s="1"/>
      <c r="P31" s="3"/>
      <c r="Q31" s="3"/>
      <c r="R31" s="3"/>
      <c r="T31" s="3"/>
    </row>
    <row r="32" spans="1:20" x14ac:dyDescent="0.25">
      <c r="A32" s="1">
        <v>43040</v>
      </c>
      <c r="B32" s="3">
        <v>0.35</v>
      </c>
      <c r="C32" s="3">
        <v>0.2</v>
      </c>
      <c r="D32" s="3">
        <v>0.15</v>
      </c>
      <c r="E32" s="3">
        <f t="shared" si="1"/>
        <v>0</v>
      </c>
      <c r="F32" s="3">
        <f t="shared" si="4"/>
        <v>35</v>
      </c>
      <c r="G32" s="3">
        <f t="shared" si="2"/>
        <v>511</v>
      </c>
      <c r="H32" s="3">
        <f t="shared" si="3"/>
        <v>546</v>
      </c>
      <c r="I32" s="3">
        <f t="shared" si="0"/>
        <v>597.00000000000023</v>
      </c>
      <c r="O32" s="1"/>
      <c r="P32" s="3"/>
      <c r="Q32" s="3"/>
      <c r="R32" s="3"/>
      <c r="T32" s="3"/>
    </row>
    <row r="33" spans="1:20" x14ac:dyDescent="0.25">
      <c r="A33" s="1">
        <v>43070</v>
      </c>
      <c r="B33" s="3">
        <v>0.35</v>
      </c>
      <c r="C33" s="3">
        <v>0.21</v>
      </c>
      <c r="D33" s="3">
        <v>0.14000000000000001</v>
      </c>
      <c r="E33" s="3">
        <f t="shared" si="1"/>
        <v>0</v>
      </c>
      <c r="F33" s="3">
        <f t="shared" si="4"/>
        <v>35</v>
      </c>
      <c r="G33" s="3">
        <f t="shared" si="2"/>
        <v>525</v>
      </c>
      <c r="H33" s="3">
        <f t="shared" si="3"/>
        <v>560</v>
      </c>
      <c r="I33" s="3">
        <f t="shared" si="0"/>
        <v>576.00000000000023</v>
      </c>
      <c r="O33" s="1"/>
      <c r="P33" s="3"/>
      <c r="Q33" s="3"/>
      <c r="R33" s="3"/>
      <c r="T33" s="3"/>
    </row>
    <row r="34" spans="1:20" x14ac:dyDescent="0.25">
      <c r="A34" s="1">
        <v>43102</v>
      </c>
      <c r="B34" s="3">
        <v>0.35</v>
      </c>
      <c r="C34" s="3">
        <v>0.21</v>
      </c>
      <c r="D34" s="3">
        <v>0.14000000000000001</v>
      </c>
      <c r="E34" s="3">
        <f t="shared" si="1"/>
        <v>0</v>
      </c>
      <c r="F34" s="3">
        <f t="shared" si="4"/>
        <v>35</v>
      </c>
      <c r="G34" s="3">
        <f t="shared" si="2"/>
        <v>539</v>
      </c>
      <c r="H34" s="3">
        <f t="shared" si="3"/>
        <v>574</v>
      </c>
      <c r="I34" s="3">
        <f t="shared" si="0"/>
        <v>555.00000000000023</v>
      </c>
      <c r="O34" s="1"/>
      <c r="P34" s="3"/>
      <c r="Q34" s="3"/>
      <c r="R34" s="3"/>
      <c r="T34" s="3"/>
    </row>
    <row r="35" spans="1:20" x14ac:dyDescent="0.25">
      <c r="A35" s="1">
        <v>43132</v>
      </c>
      <c r="B35" s="3">
        <v>0.35</v>
      </c>
      <c r="C35" s="3">
        <v>0.22</v>
      </c>
      <c r="D35" s="3">
        <v>0.13</v>
      </c>
      <c r="E35" s="3">
        <f t="shared" si="1"/>
        <v>0</v>
      </c>
      <c r="F35" s="3">
        <f t="shared" si="4"/>
        <v>35</v>
      </c>
      <c r="G35" s="3">
        <f t="shared" si="2"/>
        <v>552</v>
      </c>
      <c r="H35" s="3">
        <f t="shared" si="3"/>
        <v>587</v>
      </c>
      <c r="I35" s="3">
        <f t="shared" si="0"/>
        <v>533.00000000000023</v>
      </c>
      <c r="O35" s="1"/>
      <c r="P35" s="3"/>
      <c r="Q35" s="3"/>
      <c r="R35" s="3"/>
      <c r="T35" s="3"/>
    </row>
    <row r="36" spans="1:20" x14ac:dyDescent="0.25">
      <c r="A36" s="1">
        <v>43160</v>
      </c>
      <c r="B36" s="3">
        <v>0.35</v>
      </c>
      <c r="C36" s="3">
        <v>0.22</v>
      </c>
      <c r="D36" s="3">
        <v>0.13</v>
      </c>
      <c r="E36" s="3">
        <f t="shared" si="1"/>
        <v>0</v>
      </c>
      <c r="F36" s="3">
        <f t="shared" si="4"/>
        <v>35</v>
      </c>
      <c r="G36" s="3">
        <f t="shared" si="2"/>
        <v>565</v>
      </c>
      <c r="H36" s="3">
        <f t="shared" si="3"/>
        <v>600</v>
      </c>
      <c r="I36" s="3">
        <f t="shared" si="0"/>
        <v>511.00000000000023</v>
      </c>
      <c r="O36" s="1"/>
      <c r="P36" s="3"/>
      <c r="Q36" s="3"/>
      <c r="R36" s="3"/>
      <c r="T36" s="3"/>
    </row>
    <row r="37" spans="1:20" x14ac:dyDescent="0.25">
      <c r="A37" s="1">
        <v>43193</v>
      </c>
      <c r="B37" s="3">
        <v>0.35</v>
      </c>
      <c r="C37" s="3">
        <v>0.23</v>
      </c>
      <c r="D37" s="3">
        <v>0.12</v>
      </c>
      <c r="E37" s="3">
        <f t="shared" si="1"/>
        <v>0</v>
      </c>
      <c r="F37" s="3">
        <f t="shared" si="4"/>
        <v>35</v>
      </c>
      <c r="G37" s="3">
        <f t="shared" si="2"/>
        <v>577</v>
      </c>
      <c r="H37" s="3">
        <f t="shared" si="3"/>
        <v>612</v>
      </c>
      <c r="I37" s="3">
        <f t="shared" si="0"/>
        <v>488.00000000000023</v>
      </c>
      <c r="O37" s="1"/>
      <c r="P37" s="3"/>
      <c r="Q37" s="3"/>
      <c r="R37" s="3"/>
      <c r="T37" s="3"/>
    </row>
    <row r="38" spans="1:20" x14ac:dyDescent="0.25">
      <c r="A38" s="1">
        <v>43222</v>
      </c>
      <c r="B38" s="3">
        <v>0.36</v>
      </c>
      <c r="C38" s="3">
        <v>0.24</v>
      </c>
      <c r="D38" s="3">
        <v>0.12</v>
      </c>
      <c r="E38" s="3">
        <f t="shared" si="1"/>
        <v>0</v>
      </c>
      <c r="F38" s="3">
        <f t="shared" si="4"/>
        <v>36</v>
      </c>
      <c r="G38" s="3">
        <f t="shared" si="2"/>
        <v>589</v>
      </c>
      <c r="H38" s="3">
        <f t="shared" si="3"/>
        <v>625</v>
      </c>
      <c r="I38" s="3">
        <f t="shared" si="0"/>
        <v>464.00000000000023</v>
      </c>
      <c r="O38" s="1"/>
      <c r="P38" s="3"/>
      <c r="Q38" s="3"/>
      <c r="R38" s="3"/>
      <c r="T38" s="3"/>
    </row>
    <row r="39" spans="1:20" x14ac:dyDescent="0.25">
      <c r="A39" s="1">
        <v>43252</v>
      </c>
      <c r="B39" s="3">
        <v>0.35</v>
      </c>
      <c r="C39" s="3">
        <v>0.24</v>
      </c>
      <c r="D39" s="3">
        <v>0.11</v>
      </c>
      <c r="E39" s="3">
        <f t="shared" si="1"/>
        <v>0</v>
      </c>
      <c r="F39" s="3">
        <f t="shared" si="4"/>
        <v>35</v>
      </c>
      <c r="G39" s="3">
        <f t="shared" si="2"/>
        <v>600</v>
      </c>
      <c r="H39" s="3">
        <f t="shared" si="3"/>
        <v>635</v>
      </c>
      <c r="I39" s="3">
        <f t="shared" si="0"/>
        <v>440.00000000000023</v>
      </c>
      <c r="O39" s="1"/>
      <c r="P39" s="3"/>
      <c r="Q39" s="3"/>
      <c r="R39" s="3"/>
      <c r="T39" s="3"/>
    </row>
    <row r="40" spans="1:20" x14ac:dyDescent="0.25">
      <c r="A40" s="1">
        <v>43283</v>
      </c>
      <c r="B40" s="3">
        <v>0.35</v>
      </c>
      <c r="C40" s="3">
        <v>0.25</v>
      </c>
      <c r="D40" s="3">
        <v>0.1</v>
      </c>
      <c r="E40" s="3">
        <f t="shared" si="1"/>
        <v>0</v>
      </c>
      <c r="F40" s="3">
        <f t="shared" si="4"/>
        <v>35</v>
      </c>
      <c r="G40" s="3">
        <f t="shared" si="2"/>
        <v>610</v>
      </c>
      <c r="H40" s="3">
        <f t="shared" si="3"/>
        <v>645</v>
      </c>
      <c r="I40" s="3">
        <f t="shared" si="0"/>
        <v>415.00000000000023</v>
      </c>
      <c r="O40" s="1"/>
      <c r="P40" s="3"/>
      <c r="Q40" s="3"/>
      <c r="R40" s="3"/>
      <c r="T40" s="3"/>
    </row>
    <row r="41" spans="1:20" x14ac:dyDescent="0.25">
      <c r="A41" s="1">
        <v>43313</v>
      </c>
      <c r="B41" s="3">
        <v>0.35</v>
      </c>
      <c r="C41" s="3">
        <v>0.25</v>
      </c>
      <c r="D41" s="3">
        <v>0.1</v>
      </c>
      <c r="E41" s="3">
        <f t="shared" si="1"/>
        <v>0</v>
      </c>
      <c r="F41" s="3">
        <f t="shared" si="4"/>
        <v>35</v>
      </c>
      <c r="G41" s="3">
        <f t="shared" si="2"/>
        <v>620</v>
      </c>
      <c r="H41" s="3">
        <f t="shared" si="3"/>
        <v>655</v>
      </c>
      <c r="I41" s="3">
        <f t="shared" si="0"/>
        <v>390.00000000000023</v>
      </c>
      <c r="O41" s="1"/>
      <c r="P41" s="3"/>
      <c r="Q41" s="3"/>
      <c r="R41" s="3"/>
      <c r="T41" s="3"/>
    </row>
    <row r="42" spans="1:20" x14ac:dyDescent="0.25">
      <c r="A42" s="1">
        <v>43346</v>
      </c>
      <c r="B42" s="3">
        <v>0.35</v>
      </c>
      <c r="C42" s="3">
        <v>0.26</v>
      </c>
      <c r="D42" s="3">
        <v>0.09</v>
      </c>
      <c r="E42" s="3">
        <f t="shared" si="1"/>
        <v>0</v>
      </c>
      <c r="F42" s="3">
        <f t="shared" si="4"/>
        <v>35</v>
      </c>
      <c r="G42" s="3">
        <f t="shared" si="2"/>
        <v>629</v>
      </c>
      <c r="H42" s="3">
        <f t="shared" si="3"/>
        <v>664</v>
      </c>
      <c r="I42" s="3">
        <f t="shared" si="0"/>
        <v>364.00000000000023</v>
      </c>
      <c r="O42" s="1"/>
      <c r="P42" s="3"/>
      <c r="Q42" s="3"/>
      <c r="R42" s="3"/>
      <c r="T42" s="3"/>
    </row>
    <row r="43" spans="1:20" x14ac:dyDescent="0.25">
      <c r="A43" s="1">
        <v>43374</v>
      </c>
      <c r="B43" s="3">
        <v>0.35</v>
      </c>
      <c r="C43" s="3">
        <v>0.26</v>
      </c>
      <c r="D43" s="3">
        <v>0.09</v>
      </c>
      <c r="E43" s="3">
        <f t="shared" si="1"/>
        <v>0</v>
      </c>
      <c r="F43" s="3">
        <f t="shared" si="4"/>
        <v>35</v>
      </c>
      <c r="G43" s="3">
        <f t="shared" si="2"/>
        <v>638</v>
      </c>
      <c r="H43" s="3">
        <f t="shared" si="3"/>
        <v>673</v>
      </c>
      <c r="I43" s="3">
        <f t="shared" si="0"/>
        <v>338.00000000000023</v>
      </c>
      <c r="O43" s="1"/>
      <c r="P43" s="3"/>
      <c r="Q43" s="3"/>
      <c r="R43" s="3"/>
      <c r="T43" s="3"/>
    </row>
    <row r="44" spans="1:20" x14ac:dyDescent="0.25">
      <c r="A44" s="1">
        <v>43405</v>
      </c>
      <c r="B44" s="3">
        <v>0.35</v>
      </c>
      <c r="C44" s="3">
        <v>0.27</v>
      </c>
      <c r="D44" s="3">
        <v>0.08</v>
      </c>
      <c r="E44" s="3">
        <f t="shared" si="1"/>
        <v>0</v>
      </c>
      <c r="F44" s="3">
        <f t="shared" si="4"/>
        <v>35</v>
      </c>
      <c r="G44" s="3">
        <f t="shared" si="2"/>
        <v>646</v>
      </c>
      <c r="H44" s="3">
        <f t="shared" si="3"/>
        <v>681</v>
      </c>
      <c r="I44" s="3">
        <f t="shared" si="0"/>
        <v>311.00000000000023</v>
      </c>
      <c r="O44" s="1"/>
      <c r="P44" s="3"/>
      <c r="Q44" s="3"/>
      <c r="R44" s="3"/>
      <c r="T44" s="3"/>
    </row>
    <row r="45" spans="1:20" x14ac:dyDescent="0.25">
      <c r="A45" s="1">
        <v>43437</v>
      </c>
      <c r="B45" s="3">
        <v>0.35</v>
      </c>
      <c r="C45" s="3">
        <v>0.28000000000000003</v>
      </c>
      <c r="D45" s="3">
        <v>7.0000000000000007E-2</v>
      </c>
      <c r="E45" s="3">
        <f t="shared" si="1"/>
        <v>0</v>
      </c>
      <c r="F45" s="3">
        <f t="shared" si="4"/>
        <v>35</v>
      </c>
      <c r="G45" s="3">
        <f t="shared" si="2"/>
        <v>653</v>
      </c>
      <c r="H45" s="3">
        <f t="shared" si="3"/>
        <v>688</v>
      </c>
      <c r="I45" s="3">
        <f t="shared" si="0"/>
        <v>283.00000000000023</v>
      </c>
      <c r="O45" s="1"/>
      <c r="P45" s="3"/>
      <c r="Q45" s="3"/>
      <c r="R45" s="3"/>
      <c r="T45" s="3"/>
    </row>
    <row r="46" spans="1:20" x14ac:dyDescent="0.25">
      <c r="A46" s="1">
        <v>43467</v>
      </c>
      <c r="B46" s="3">
        <v>0.35</v>
      </c>
      <c r="C46" s="3">
        <v>0.28000000000000003</v>
      </c>
      <c r="D46" s="3">
        <v>7.0000000000000007E-2</v>
      </c>
      <c r="E46" s="3">
        <f t="shared" si="1"/>
        <v>0</v>
      </c>
      <c r="F46" s="3">
        <f t="shared" si="4"/>
        <v>35</v>
      </c>
      <c r="G46" s="3">
        <f t="shared" si="2"/>
        <v>660</v>
      </c>
      <c r="H46" s="3">
        <f t="shared" si="3"/>
        <v>695</v>
      </c>
      <c r="I46" s="3">
        <f t="shared" si="0"/>
        <v>255.00000000000023</v>
      </c>
      <c r="O46" s="1"/>
      <c r="P46" s="3"/>
      <c r="Q46" s="3"/>
      <c r="R46" s="3"/>
      <c r="T46" s="3"/>
    </row>
    <row r="47" spans="1:20" x14ac:dyDescent="0.25">
      <c r="A47" s="1">
        <v>43497</v>
      </c>
      <c r="B47" s="3">
        <v>0.35</v>
      </c>
      <c r="C47" s="3">
        <v>0.28999999999999998</v>
      </c>
      <c r="D47" s="3">
        <v>0.06</v>
      </c>
      <c r="E47" s="3">
        <f t="shared" si="1"/>
        <v>0</v>
      </c>
      <c r="F47" s="3">
        <f t="shared" si="4"/>
        <v>35</v>
      </c>
      <c r="G47" s="3">
        <f t="shared" si="2"/>
        <v>666</v>
      </c>
      <c r="H47" s="3">
        <f t="shared" si="3"/>
        <v>701</v>
      </c>
      <c r="I47" s="3">
        <f t="shared" si="0"/>
        <v>226.00000000000023</v>
      </c>
      <c r="O47" s="1"/>
      <c r="P47" s="3"/>
      <c r="Q47" s="3"/>
      <c r="R47" s="3"/>
      <c r="T47" s="3"/>
    </row>
    <row r="48" spans="1:20" x14ac:dyDescent="0.25">
      <c r="A48" s="1">
        <v>43525</v>
      </c>
      <c r="B48" s="3">
        <v>0.35</v>
      </c>
      <c r="C48" s="3">
        <v>0.3</v>
      </c>
      <c r="D48" s="3">
        <v>0.05</v>
      </c>
      <c r="E48" s="3">
        <f t="shared" si="1"/>
        <v>0</v>
      </c>
      <c r="F48" s="3">
        <f t="shared" si="4"/>
        <v>35</v>
      </c>
      <c r="G48" s="3">
        <f t="shared" si="2"/>
        <v>671</v>
      </c>
      <c r="H48" s="3">
        <f t="shared" si="3"/>
        <v>706</v>
      </c>
      <c r="I48" s="3">
        <f t="shared" si="0"/>
        <v>196.00000000000023</v>
      </c>
      <c r="O48" s="1"/>
      <c r="P48" s="3"/>
      <c r="Q48" s="3"/>
      <c r="R48" s="3"/>
      <c r="T48" s="3"/>
    </row>
    <row r="49" spans="1:20" x14ac:dyDescent="0.25">
      <c r="A49" s="1">
        <v>43556</v>
      </c>
      <c r="B49" s="3">
        <v>0.35</v>
      </c>
      <c r="C49" s="3">
        <v>0.3</v>
      </c>
      <c r="D49" s="3">
        <v>0.05</v>
      </c>
      <c r="E49" s="3">
        <f t="shared" si="1"/>
        <v>0</v>
      </c>
      <c r="F49" s="3">
        <f t="shared" si="4"/>
        <v>35</v>
      </c>
      <c r="G49" s="3">
        <f t="shared" si="2"/>
        <v>676</v>
      </c>
      <c r="H49" s="3">
        <f t="shared" si="3"/>
        <v>711</v>
      </c>
      <c r="I49" s="3">
        <f t="shared" si="0"/>
        <v>166.00000000000023</v>
      </c>
      <c r="O49" s="1"/>
      <c r="P49" s="3"/>
      <c r="Q49" s="3"/>
      <c r="R49" s="3"/>
      <c r="T49" s="3"/>
    </row>
    <row r="50" spans="1:20" x14ac:dyDescent="0.25">
      <c r="A50" s="1">
        <v>43587</v>
      </c>
      <c r="B50" s="3">
        <v>0.35</v>
      </c>
      <c r="C50" s="3">
        <v>0.31</v>
      </c>
      <c r="D50" s="3">
        <v>0.04</v>
      </c>
      <c r="E50" s="3">
        <f t="shared" si="1"/>
        <v>0</v>
      </c>
      <c r="F50" s="3">
        <f t="shared" si="4"/>
        <v>35</v>
      </c>
      <c r="G50" s="3">
        <f t="shared" si="2"/>
        <v>680</v>
      </c>
      <c r="H50" s="3">
        <f t="shared" si="3"/>
        <v>715</v>
      </c>
      <c r="I50" s="3">
        <f t="shared" si="0"/>
        <v>135.00000000000023</v>
      </c>
      <c r="O50" s="1"/>
      <c r="P50" s="3"/>
      <c r="Q50" s="3"/>
      <c r="R50" s="3"/>
      <c r="T50" s="3"/>
    </row>
    <row r="51" spans="1:20" x14ac:dyDescent="0.25">
      <c r="A51" s="1">
        <v>43619</v>
      </c>
      <c r="B51" s="3">
        <v>0.35</v>
      </c>
      <c r="C51" s="3">
        <v>0.32</v>
      </c>
      <c r="D51" s="3">
        <v>0.03</v>
      </c>
      <c r="E51" s="3">
        <f t="shared" si="1"/>
        <v>0</v>
      </c>
      <c r="F51" s="3">
        <f t="shared" si="4"/>
        <v>35</v>
      </c>
      <c r="G51" s="3">
        <f t="shared" si="2"/>
        <v>683</v>
      </c>
      <c r="H51" s="3">
        <f t="shared" si="3"/>
        <v>718</v>
      </c>
      <c r="I51" s="3">
        <f t="shared" si="0"/>
        <v>103.00000000000023</v>
      </c>
      <c r="O51" s="1"/>
      <c r="P51" s="3"/>
      <c r="Q51" s="3"/>
      <c r="R51" s="3"/>
      <c r="T51" s="3"/>
    </row>
    <row r="52" spans="1:20" x14ac:dyDescent="0.25">
      <c r="A52" s="1">
        <v>43647</v>
      </c>
      <c r="B52" s="3">
        <v>0.35</v>
      </c>
      <c r="C52" s="3">
        <v>0.33</v>
      </c>
      <c r="D52" s="3">
        <v>0.02</v>
      </c>
      <c r="E52" s="3">
        <f t="shared" si="1"/>
        <v>0</v>
      </c>
      <c r="F52" s="3">
        <f t="shared" si="4"/>
        <v>35</v>
      </c>
      <c r="G52" s="3">
        <f t="shared" si="2"/>
        <v>685</v>
      </c>
      <c r="H52" s="3">
        <f t="shared" si="3"/>
        <v>720</v>
      </c>
      <c r="I52" s="3">
        <f t="shared" si="0"/>
        <v>70.000000000000227</v>
      </c>
      <c r="O52" s="1"/>
      <c r="P52" s="3"/>
      <c r="Q52" s="3"/>
      <c r="R52" s="2"/>
      <c r="T52" s="3"/>
    </row>
    <row r="53" spans="1:20" x14ac:dyDescent="0.25">
      <c r="A53" s="1">
        <v>43678</v>
      </c>
      <c r="B53" s="3">
        <v>0.35</v>
      </c>
      <c r="C53" s="3">
        <v>0.33</v>
      </c>
      <c r="D53" s="3">
        <v>0.02</v>
      </c>
      <c r="E53" s="3">
        <f t="shared" si="1"/>
        <v>0</v>
      </c>
      <c r="F53" s="3">
        <f t="shared" si="4"/>
        <v>35</v>
      </c>
      <c r="G53" s="3">
        <f t="shared" si="2"/>
        <v>687</v>
      </c>
      <c r="H53" s="3">
        <f t="shared" si="3"/>
        <v>722</v>
      </c>
      <c r="I53" s="3">
        <f t="shared" si="0"/>
        <v>37.000000000000227</v>
      </c>
      <c r="O53" s="1"/>
      <c r="P53" s="3"/>
      <c r="Q53" s="3"/>
      <c r="R53" s="3"/>
      <c r="T53" s="3"/>
    </row>
    <row r="54" spans="1:20" x14ac:dyDescent="0.25">
      <c r="A54" s="1">
        <v>43710</v>
      </c>
      <c r="B54" s="3">
        <v>0.37</v>
      </c>
      <c r="C54" s="3">
        <v>0.37</v>
      </c>
      <c r="D54" s="3">
        <v>0</v>
      </c>
      <c r="E54" s="3">
        <f t="shared" si="1"/>
        <v>0</v>
      </c>
      <c r="F54" s="3">
        <f t="shared" si="4"/>
        <v>37</v>
      </c>
      <c r="G54" s="3">
        <f t="shared" si="2"/>
        <v>687</v>
      </c>
      <c r="H54" s="3">
        <f t="shared" si="3"/>
        <v>724</v>
      </c>
      <c r="I54" s="3">
        <f t="shared" si="0"/>
        <v>2.2737367544323206E-13</v>
      </c>
      <c r="O54" s="1"/>
      <c r="P54" s="3"/>
      <c r="Q54" s="3"/>
      <c r="R54" s="2"/>
      <c r="T54" s="3"/>
    </row>
    <row r="55" spans="1:20" x14ac:dyDescent="0.25">
      <c r="A55" t="s">
        <v>11</v>
      </c>
      <c r="B55">
        <v>16.87</v>
      </c>
      <c r="C55">
        <v>10</v>
      </c>
      <c r="D55">
        <v>6.87</v>
      </c>
      <c r="F55" s="3"/>
      <c r="H55" s="3"/>
      <c r="I55" s="3"/>
      <c r="J55" s="3"/>
      <c r="P55" s="3"/>
      <c r="Q55" s="2"/>
      <c r="R55" s="3"/>
      <c r="T55" s="3"/>
    </row>
    <row r="56" spans="1:20" x14ac:dyDescent="0.25">
      <c r="A56" s="1"/>
      <c r="B56" s="3"/>
      <c r="C56" s="3"/>
      <c r="D56" s="3"/>
      <c r="H56" s="3"/>
      <c r="I56" s="3"/>
      <c r="J56" s="3"/>
    </row>
    <row r="57" spans="1:20" x14ac:dyDescent="0.25">
      <c r="A57" s="1"/>
      <c r="B57" s="3"/>
      <c r="C57" s="3"/>
      <c r="D57" s="3"/>
      <c r="H57" s="3"/>
      <c r="I57" s="3"/>
      <c r="J57" s="3"/>
    </row>
    <row r="58" spans="1:20" x14ac:dyDescent="0.25">
      <c r="A58" s="1"/>
      <c r="B58" s="3"/>
      <c r="C58" s="3"/>
      <c r="D58" s="3"/>
      <c r="H58" s="3"/>
      <c r="I58" s="3"/>
      <c r="J58" s="3"/>
    </row>
    <row r="59" spans="1:20" x14ac:dyDescent="0.25">
      <c r="A59" s="1"/>
      <c r="B59" s="3"/>
      <c r="C59" s="3"/>
      <c r="D59" s="3"/>
      <c r="H59" s="3"/>
      <c r="I59" s="3"/>
      <c r="J59" s="3"/>
    </row>
    <row r="60" spans="1:20" x14ac:dyDescent="0.25">
      <c r="A60" s="1"/>
      <c r="B60" s="3"/>
      <c r="C60" s="3"/>
      <c r="D60" s="3"/>
      <c r="H60" s="3"/>
      <c r="I60" s="3"/>
      <c r="J60" s="3"/>
    </row>
    <row r="61" spans="1:20" x14ac:dyDescent="0.25">
      <c r="A61" s="1"/>
      <c r="B61" s="3"/>
      <c r="C61" s="3"/>
      <c r="D61" s="3"/>
      <c r="H61" s="3"/>
      <c r="I61" s="3"/>
      <c r="J61" s="3"/>
    </row>
    <row r="62" spans="1:20" x14ac:dyDescent="0.25">
      <c r="A62" s="1"/>
      <c r="B62" s="3"/>
      <c r="C62" s="3"/>
      <c r="D62" s="3"/>
      <c r="H62" s="3"/>
      <c r="I62" s="3"/>
      <c r="J62" s="3"/>
    </row>
    <row r="63" spans="1:20" x14ac:dyDescent="0.25">
      <c r="A63" s="1"/>
      <c r="B63" s="3"/>
      <c r="C63" s="3"/>
      <c r="D63" s="3"/>
      <c r="H63" s="3"/>
      <c r="I63" s="3"/>
      <c r="J63" s="3"/>
    </row>
    <row r="64" spans="1:20" x14ac:dyDescent="0.25">
      <c r="A64" s="1"/>
      <c r="B64" s="3"/>
      <c r="C64" s="3"/>
      <c r="D64" s="3"/>
      <c r="H64" s="3"/>
      <c r="I64" s="3"/>
      <c r="J64" s="3"/>
    </row>
    <row r="65" spans="1:10" x14ac:dyDescent="0.25">
      <c r="A65" s="1"/>
      <c r="B65" s="3"/>
      <c r="C65" s="3"/>
      <c r="D65" s="3"/>
      <c r="H65" s="3"/>
      <c r="I65" s="3"/>
      <c r="J65" s="3"/>
    </row>
    <row r="66" spans="1:10" x14ac:dyDescent="0.25">
      <c r="B66" s="2"/>
      <c r="C66" s="3"/>
      <c r="D66" s="3"/>
      <c r="H66" s="3"/>
      <c r="I66" s="3"/>
      <c r="J66" s="3"/>
    </row>
  </sheetData>
  <conditionalFormatting sqref="H6:H5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5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C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XIRR (50% default+recovery)</vt:lpstr>
      <vt:lpstr>XIRR (50% default)</vt:lpstr>
      <vt:lpstr>Schedule (50% default)</vt:lpstr>
      <vt:lpstr>XIRR</vt:lpstr>
      <vt:lpstr>Schedule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2016-01-07T12:13:04Z</dcterms:modified>
</cp:coreProperties>
</file>